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951"/>
  </bookViews>
  <sheets>
    <sheet name="目录" sheetId="14" r:id="rId1"/>
    <sheet name="利润及利润分配表" sheetId="6" r:id="rId2"/>
    <sheet name="资产负债表" sheetId="9" r:id="rId3"/>
    <sheet name="现金流量表" sheetId="7" r:id="rId4"/>
    <sheet name="比较资产负债表" sheetId="3" r:id="rId5"/>
    <sheet name="共同比资产负债表" sheetId="5" r:id="rId6"/>
    <sheet name="共同比利润及利润分配表" sheetId="13" r:id="rId7"/>
    <sheet name="比较利润及利润分配表" sheetId="2" r:id="rId8"/>
    <sheet name="比较现金流量表" sheetId="1" r:id="rId9"/>
    <sheet name="共同比现金流量表" sheetId="4" r:id="rId10"/>
    <sheet name="财务比率表" sheetId="10" r:id="rId11"/>
    <sheet name="财务比率分析" sheetId="11" r:id="rId12"/>
    <sheet name="杜邦分析模型" sheetId="12" r:id="rId13"/>
    <sheet name="销售成本倒轧表" sheetId="8" r:id="rId14"/>
  </sheets>
  <externalReferences>
    <externalReference r:id="rId15"/>
    <externalReference r:id="rId16"/>
    <externalReference r:id="rId17"/>
    <externalReference r:id="rId18"/>
  </externalReferences>
  <definedNames>
    <definedName name="明细科目">OFFSET([4]会计科目!$I$2,MATCH([4]凭证录入!$F1,总账科目,0),1,,COUNTA(OFFSET([4]会计科目!$J$2:$IV$2,MATCH([4]凭证录入!$F1,总账科目,0),)))</definedName>
    <definedName name="期初余额">[3]总账!$D$2:$D$25</definedName>
    <definedName name="期末余额">[3]总账!$G$2:$G$25</definedName>
    <definedName name="总账科目">[3]总账!$A$2:$A$25</definedName>
  </definedNames>
  <calcPr calcId="144525"/>
</workbook>
</file>

<file path=xl/sharedStrings.xml><?xml version="1.0" encoding="utf-8"?>
<sst xmlns="http://schemas.openxmlformats.org/spreadsheetml/2006/main" count="893" uniqueCount="434">
  <si>
    <t>财务报表分析软件</t>
  </si>
  <si>
    <t>xwchen</t>
  </si>
  <si>
    <t>基本信息录入</t>
  </si>
  <si>
    <t>报表目录</t>
  </si>
  <si>
    <t>公司名称：</t>
  </si>
  <si>
    <t>上海某某有限责任公司</t>
  </si>
  <si>
    <t>目录</t>
  </si>
  <si>
    <t>所属时期：</t>
  </si>
  <si>
    <t>2018年1月</t>
  </si>
  <si>
    <t>资产负债表</t>
  </si>
  <si>
    <t>填表日期：</t>
  </si>
  <si>
    <t>2018年12月</t>
  </si>
  <si>
    <t>利润及利润分配表</t>
  </si>
  <si>
    <t>单位负责人：</t>
  </si>
  <si>
    <t>于文中</t>
  </si>
  <si>
    <t>现金流量表</t>
  </si>
  <si>
    <t>财务负责人：</t>
  </si>
  <si>
    <t>张天爱</t>
  </si>
  <si>
    <t>比较资产负债表</t>
  </si>
  <si>
    <t>复核人：</t>
  </si>
  <si>
    <t>李天宇</t>
  </si>
  <si>
    <t>共同比资产负债表</t>
  </si>
  <si>
    <t>制表人：</t>
  </si>
  <si>
    <t>张钟</t>
  </si>
  <si>
    <t>共同比利润及利润分配表</t>
  </si>
  <si>
    <t>金额单位：</t>
  </si>
  <si>
    <t>万元</t>
  </si>
  <si>
    <t>比较利润及利润分配表</t>
  </si>
  <si>
    <t>比较现金流量表</t>
  </si>
  <si>
    <t>共同比现金流量表</t>
  </si>
  <si>
    <t>财务比率表</t>
  </si>
  <si>
    <t>财务比率分析</t>
  </si>
  <si>
    <t>杜邦分析模型</t>
  </si>
  <si>
    <t>销售成本倒轧表</t>
  </si>
  <si>
    <t>查验人员：</t>
  </si>
  <si>
    <t>复核人员：</t>
  </si>
  <si>
    <t>单位：</t>
  </si>
  <si>
    <t>项目名称</t>
  </si>
  <si>
    <t>上年数</t>
  </si>
  <si>
    <t>本年数</t>
  </si>
  <si>
    <t>主营业务收入</t>
  </si>
  <si>
    <t>主营业务成本</t>
  </si>
  <si>
    <t>主营业务税金及附加</t>
  </si>
  <si>
    <t>主营业务利润</t>
  </si>
  <si>
    <t>其他业务利润</t>
  </si>
  <si>
    <t>营业费用</t>
  </si>
  <si>
    <t>管理费用</t>
  </si>
  <si>
    <t>财务费用</t>
  </si>
  <si>
    <t>三、营业利润</t>
  </si>
  <si>
    <t>加:投资收益</t>
  </si>
  <si>
    <t>补贴收入</t>
  </si>
  <si>
    <t>营业外收入</t>
  </si>
  <si>
    <t>营业外支出</t>
  </si>
  <si>
    <t>四、利润总额</t>
  </si>
  <si>
    <t>减:所得税</t>
  </si>
  <si>
    <t>五、净利润</t>
  </si>
  <si>
    <t>加:年初未分配利润</t>
  </si>
  <si>
    <t>其他转入</t>
  </si>
  <si>
    <t>六、可供分配的利润</t>
  </si>
  <si>
    <t>减:提取法定盈余公积</t>
  </si>
  <si>
    <t>提取法定公益金</t>
  </si>
  <si>
    <t>提取职工奖励及福利基金</t>
  </si>
  <si>
    <t>提取储备基金</t>
  </si>
  <si>
    <t>提取企业发展基金</t>
  </si>
  <si>
    <t xml:space="preserve">             利润归还投资</t>
  </si>
  <si>
    <t>七、可供投资者分配的利润</t>
  </si>
  <si>
    <t>减:应付优先股股利</t>
  </si>
  <si>
    <t>提取任意盈余公积</t>
  </si>
  <si>
    <t xml:space="preserve"> 应付普通股股利</t>
  </si>
  <si>
    <t xml:space="preserve"> 转作资本的普通股股利</t>
  </si>
  <si>
    <t>八、未分配利润</t>
  </si>
  <si>
    <t>1、上年未分配利润勾稽差异：</t>
  </si>
  <si>
    <t>2、本年未分配利润勾稽差异：</t>
  </si>
  <si>
    <t>3、上年法定盈余公积提取比例：</t>
  </si>
  <si>
    <t>4、本年法定盈余公积提取比例：</t>
  </si>
  <si>
    <t>5、上年法定公益金提取比例：</t>
  </si>
  <si>
    <t>6、本年法定公益金提取比例：</t>
  </si>
  <si>
    <t>7、上年所得税负：</t>
  </si>
  <si>
    <t>8、本年所得税负：</t>
  </si>
  <si>
    <t>单位名称：</t>
  </si>
  <si>
    <t>日期</t>
  </si>
  <si>
    <t>所属时期或截至时间</t>
  </si>
  <si>
    <t>单位</t>
  </si>
  <si>
    <t>资产</t>
  </si>
  <si>
    <t>负债及所有者权益</t>
  </si>
  <si>
    <t>货币资金</t>
  </si>
  <si>
    <t>短期借款</t>
  </si>
  <si>
    <t>短期投资</t>
  </si>
  <si>
    <t>应付票据</t>
  </si>
  <si>
    <t>应收票据</t>
  </si>
  <si>
    <t>应付账款</t>
  </si>
  <si>
    <t>应收账款</t>
  </si>
  <si>
    <t>预收账款</t>
  </si>
  <si>
    <t>减:坏帐准备</t>
  </si>
  <si>
    <t>应付工资</t>
  </si>
  <si>
    <t>应收账款净额</t>
  </si>
  <si>
    <t>应付福利费</t>
  </si>
  <si>
    <t>预付账款</t>
  </si>
  <si>
    <t>应付股利</t>
  </si>
  <si>
    <t>其他应收款</t>
  </si>
  <si>
    <t>未交税金</t>
  </si>
  <si>
    <t>存货</t>
  </si>
  <si>
    <t>其他未交款</t>
  </si>
  <si>
    <t>其中:原材料</t>
  </si>
  <si>
    <t>其他应付款</t>
  </si>
  <si>
    <t>在产品</t>
  </si>
  <si>
    <t>预提费用</t>
  </si>
  <si>
    <t>半成品</t>
  </si>
  <si>
    <t>一年内到期的长期负债</t>
  </si>
  <si>
    <t>产成品</t>
  </si>
  <si>
    <t>流动负债合计</t>
  </si>
  <si>
    <t>分期收款发出商品</t>
  </si>
  <si>
    <t>长期借款</t>
  </si>
  <si>
    <t>包装物</t>
  </si>
  <si>
    <t>应付债券</t>
  </si>
  <si>
    <t>低值易耗品</t>
  </si>
  <si>
    <t>长期应付款</t>
  </si>
  <si>
    <t>待摊费用</t>
  </si>
  <si>
    <t>其他长期负债</t>
  </si>
  <si>
    <t>待处理流动资产净损失</t>
  </si>
  <si>
    <t>长期负债合计</t>
  </si>
  <si>
    <t>流动资产合计</t>
  </si>
  <si>
    <t>递延税款贷项</t>
  </si>
  <si>
    <t>长期投资</t>
  </si>
  <si>
    <t>负债合计</t>
  </si>
  <si>
    <t>固定资产原值</t>
  </si>
  <si>
    <t>实收资本</t>
  </si>
  <si>
    <t>减:累计折旧</t>
  </si>
  <si>
    <t>资本公积</t>
  </si>
  <si>
    <t>固定资产净值</t>
  </si>
  <si>
    <t>盈余公积</t>
  </si>
  <si>
    <t>固定资产清理</t>
  </si>
  <si>
    <t>其中:公益金</t>
  </si>
  <si>
    <t>在建工程</t>
  </si>
  <si>
    <t>未分配利润</t>
  </si>
  <si>
    <t>待处理固定资产净损失</t>
  </si>
  <si>
    <t>所有者权益合计</t>
  </si>
  <si>
    <t>固定资产合计</t>
  </si>
  <si>
    <t>无形资产</t>
  </si>
  <si>
    <t>递延资产</t>
  </si>
  <si>
    <t>其他长期资产</t>
  </si>
  <si>
    <t>固定及无形资产合计</t>
  </si>
  <si>
    <t>递延税款借项</t>
  </si>
  <si>
    <t>资产总计</t>
  </si>
  <si>
    <t>负债及所有者权益合计</t>
  </si>
  <si>
    <t>1、年初试算差异：</t>
  </si>
  <si>
    <t>2、年末试算差异：</t>
  </si>
  <si>
    <t>3、年初坏帐准备提取比例：</t>
  </si>
  <si>
    <t>4、年末坏帐准备提取比例：</t>
  </si>
  <si>
    <t>5、年初未分配利润差异：</t>
  </si>
  <si>
    <t>6、年末盈余公积差异</t>
  </si>
  <si>
    <t>经营活动产生的现金流量</t>
  </si>
  <si>
    <t>补充资料:</t>
  </si>
  <si>
    <t>销售商品，提供劳务收到的现金</t>
  </si>
  <si>
    <t>1、将净利润调节为经营活动现金流量:</t>
  </si>
  <si>
    <t>收到的税费返还</t>
  </si>
  <si>
    <t>净利润(C)</t>
  </si>
  <si>
    <t>收到的其他与经营活动有关的现金</t>
  </si>
  <si>
    <t>加：计提的资产减值准备</t>
  </si>
  <si>
    <t>现金流入小计</t>
  </si>
  <si>
    <t xml:space="preserve">        固定资产折旧</t>
  </si>
  <si>
    <t>购买商品，接受劳务支付的现金</t>
  </si>
  <si>
    <t xml:space="preserve">        无形资产摊销</t>
  </si>
  <si>
    <t>支付给职工以及为职工支付的现金</t>
  </si>
  <si>
    <t xml:space="preserve">        长期待摊费用摊销</t>
  </si>
  <si>
    <t>支付的各项税费</t>
  </si>
  <si>
    <t xml:space="preserve">        待摊费用减少(减:增加)</t>
  </si>
  <si>
    <t>支付的其他与经营活动有关的现金</t>
  </si>
  <si>
    <t xml:space="preserve">        预提费用增加(减:减少)</t>
  </si>
  <si>
    <t>现金流出小计</t>
  </si>
  <si>
    <t xml:space="preserve">       处理固定资产无形资产其他资产的损失(减:收益)</t>
  </si>
  <si>
    <t>经营活动产生的现金流量净额(A)</t>
  </si>
  <si>
    <t>二、投资活动产生的现金流量</t>
  </si>
  <si>
    <t xml:space="preserve">        固定资产报废损失</t>
  </si>
  <si>
    <t>收回投资所收到的现金</t>
  </si>
  <si>
    <t>取得投资收益所收到的现金</t>
  </si>
  <si>
    <t>投资损失(减:收益)</t>
  </si>
  <si>
    <t>处置固定资产无形资产其他资产收到的现金净额</t>
  </si>
  <si>
    <t xml:space="preserve">  递延税款贷项(减:借项)</t>
  </si>
  <si>
    <t>收到的其他与投资活动有关的现金</t>
  </si>
  <si>
    <t>存货的减少(减:增加)</t>
  </si>
  <si>
    <t xml:space="preserve">       经营性应收项目的减少(减:增加)</t>
  </si>
  <si>
    <t>购建固定资产无形资产其他资产支付的现金</t>
  </si>
  <si>
    <t xml:space="preserve">       经营性应付项目的增加(减:减少)</t>
  </si>
  <si>
    <t>投资所支付的现金</t>
  </si>
  <si>
    <t xml:space="preserve">       其他</t>
  </si>
  <si>
    <t>支付的其他与投资活动有关的现金</t>
  </si>
  <si>
    <t>经营活动产生的现金流量净额(D)</t>
  </si>
  <si>
    <t>2、不涉及现金收支的投资及筹资活动</t>
  </si>
  <si>
    <t>投资活动产生的现金流量净额</t>
  </si>
  <si>
    <t>债务转为资本</t>
  </si>
  <si>
    <t>三、筹资活动产生的现金流量</t>
  </si>
  <si>
    <t>一年内到期的可转换公司债券</t>
  </si>
  <si>
    <t>吸收投资收到的现金</t>
  </si>
  <si>
    <t>融资租入固定资产</t>
  </si>
  <si>
    <t>借款所收到的现金</t>
  </si>
  <si>
    <t>3、现金及现金等价物净增加情况</t>
  </si>
  <si>
    <t>收到的其他与筹资活动有关的现金</t>
  </si>
  <si>
    <t>现金的期末余额(E)</t>
  </si>
  <si>
    <t>减:现金的期初余额(F)</t>
  </si>
  <si>
    <t>偿还债务所支付的现金</t>
  </si>
  <si>
    <t>加:现金等价物的期末余额</t>
  </si>
  <si>
    <t>分配股利利润或偿付利息支付的现金</t>
  </si>
  <si>
    <t>减:现金等价物的期初余额</t>
  </si>
  <si>
    <t>支付的其他与筹资活动有关的现金</t>
  </si>
  <si>
    <t>现金及现金等价物净增加额(G)</t>
  </si>
  <si>
    <t>筹资活动产生的现金流量净额</t>
  </si>
  <si>
    <t>四，汇率变动对现金的影响</t>
  </si>
  <si>
    <t>五，现金及现金等价物增加净额(B)</t>
  </si>
  <si>
    <t>1、上年A和D比较:</t>
  </si>
  <si>
    <t>7、上年E和资产负债表货币资金期初数比较:</t>
  </si>
  <si>
    <t>2、本年A和D比较:</t>
  </si>
  <si>
    <t>8、本年E和资产负债表货币资金期末数比较:</t>
  </si>
  <si>
    <t>3、上年B和G比较:</t>
  </si>
  <si>
    <t>9、本年F和资产负债表货币资金期初数比较:</t>
  </si>
  <si>
    <t>4、本年B和G比较:</t>
  </si>
  <si>
    <t>10、本年B和资产负债表货币资金差额比较:</t>
  </si>
  <si>
    <t>5、上年C和利润表净利润比较:</t>
  </si>
  <si>
    <t>6、本年C和利润表净利润比较:</t>
  </si>
  <si>
    <t>比较资产负载表</t>
  </si>
  <si>
    <t>单位名称</t>
  </si>
  <si>
    <t>增加(减少)</t>
  </si>
  <si>
    <t>金额排序</t>
  </si>
  <si>
    <r>
      <rPr>
        <sz val="10"/>
        <rFont val="微软雅黑"/>
        <charset val="134"/>
        <scheme val="minor"/>
      </rPr>
      <t>比率排序</t>
    </r>
  </si>
  <si>
    <t>结果</t>
  </si>
  <si>
    <t>资产类数据清单</t>
  </si>
  <si>
    <t>负债权益类数据清单</t>
  </si>
  <si>
    <t>金额</t>
  </si>
  <si>
    <t>百分比</t>
  </si>
  <si>
    <t>查验人员</t>
  </si>
  <si>
    <t>复核人员</t>
  </si>
  <si>
    <t>上年结构</t>
  </si>
  <si>
    <t>本年结构</t>
  </si>
  <si>
    <t>比例增减</t>
  </si>
  <si>
    <t>结构排序</t>
  </si>
  <si>
    <r>
      <rPr>
        <sz val="10"/>
        <rFont val="微软雅黑"/>
        <charset val="134"/>
        <scheme val="minor"/>
      </rPr>
      <t>增减排序</t>
    </r>
  </si>
  <si>
    <t>增减</t>
  </si>
  <si>
    <r>
      <rPr>
        <sz val="12"/>
        <rFont val="微软雅黑"/>
        <charset val="134"/>
        <scheme val="minor"/>
      </rPr>
      <t>增减排序</t>
    </r>
  </si>
  <si>
    <t>数据清单</t>
  </si>
  <si>
    <t>一、主营业务收入</t>
  </si>
  <si>
    <t xml:space="preserve">        减:主营业务成本</t>
  </si>
  <si>
    <t xml:space="preserve">             主营业务税金及附加</t>
  </si>
  <si>
    <t>二、主营业务利润</t>
  </si>
  <si>
    <t xml:space="preserve">        加:其他业务利润</t>
  </si>
  <si>
    <t xml:space="preserve">        减:营业费用</t>
  </si>
  <si>
    <t xml:space="preserve">             管理费用</t>
  </si>
  <si>
    <t xml:space="preserve">             财务费用</t>
  </si>
  <si>
    <t xml:space="preserve">        加:投资收益</t>
  </si>
  <si>
    <t xml:space="preserve">             补贴收入</t>
  </si>
  <si>
    <t xml:space="preserve">             营业外收入</t>
  </si>
  <si>
    <t xml:space="preserve">        减:营业外支出</t>
  </si>
  <si>
    <t xml:space="preserve">        减:所得税</t>
  </si>
  <si>
    <t xml:space="preserve">        加:年初未分配利润</t>
  </si>
  <si>
    <t xml:space="preserve">             其他转入</t>
  </si>
  <si>
    <t xml:space="preserve">        减:提取法定盈余公积</t>
  </si>
  <si>
    <t xml:space="preserve">             提取法定公益金</t>
  </si>
  <si>
    <t xml:space="preserve">             提取职工奖励及福利基金</t>
  </si>
  <si>
    <t xml:space="preserve">             提取储备基金</t>
  </si>
  <si>
    <t xml:space="preserve">             提取企业发展基金</t>
  </si>
  <si>
    <t xml:space="preserve">        减:应付优先股股利</t>
  </si>
  <si>
    <t xml:space="preserve">             提取任意盈余公积</t>
  </si>
  <si>
    <t xml:space="preserve">             应付普通股股利</t>
  </si>
  <si>
    <t xml:space="preserve">             转作资本的普通股股利</t>
  </si>
  <si>
    <r>
      <rPr>
        <sz val="11"/>
        <color theme="1" tint="0.0499893185216834"/>
        <rFont val="微软雅黑"/>
        <charset val="134"/>
        <scheme val="minor"/>
      </rPr>
      <t>比率排序</t>
    </r>
  </si>
  <si>
    <t>一、经营活动产生的现金流量</t>
  </si>
  <si>
    <r>
      <rPr>
        <sz val="12"/>
        <color theme="1" tint="0.0499893185216834"/>
        <rFont val="微软雅黑"/>
        <charset val="134"/>
        <scheme val="minor"/>
      </rPr>
      <t>增减排序</t>
    </r>
  </si>
  <si>
    <t>流入结构：</t>
  </si>
  <si>
    <t>经营活动现金流入小计</t>
  </si>
  <si>
    <t>投资活动现金流入小计</t>
  </si>
  <si>
    <t>筹资活动现金流入小计</t>
  </si>
  <si>
    <t>现金流入总计</t>
  </si>
  <si>
    <t>流出结构：</t>
  </si>
  <si>
    <t>经营活动现金流出小计</t>
  </si>
  <si>
    <t>投资活动现金流出小计</t>
  </si>
  <si>
    <t>筹资活动现金流出小计</t>
  </si>
  <si>
    <t>现金流出总计</t>
  </si>
  <si>
    <t>五，现金及现金等价物增加净额</t>
  </si>
  <si>
    <t>指标名称</t>
  </si>
  <si>
    <t>指标说明</t>
  </si>
  <si>
    <t>分子数值</t>
  </si>
  <si>
    <t>分母数值</t>
  </si>
  <si>
    <t>结论</t>
  </si>
  <si>
    <t>一、获利能力分析</t>
  </si>
  <si>
    <t>1、长期资本报酬率</t>
  </si>
  <si>
    <t>（利润总额+利息费用）/（长期负债平均值+所有者权益平均值）</t>
  </si>
  <si>
    <t>2、资本金收益率</t>
  </si>
  <si>
    <t>净利润/资本金总额</t>
  </si>
  <si>
    <t>3、股东权益报酬率</t>
  </si>
  <si>
    <t>净利润/股东权益平均值</t>
  </si>
  <si>
    <t>4、总资产利润率</t>
  </si>
  <si>
    <t>（利润总额+利息支出净额）/平均资产总值</t>
  </si>
  <si>
    <t>5、毛利率</t>
  </si>
  <si>
    <t>毛利润/销售收入</t>
  </si>
  <si>
    <t>6、营业利润率</t>
  </si>
  <si>
    <t>（营业利润+利息支出净额）/销售收入</t>
  </si>
  <si>
    <t>7、销售净利率</t>
  </si>
  <si>
    <t>净利润/销售收入</t>
  </si>
  <si>
    <t>8、成本费用利润率</t>
  </si>
  <si>
    <t>营业利润/（销售成本+销售费用+管理费用+财务费用）</t>
  </si>
  <si>
    <t>二、短期偿债能力分析</t>
  </si>
  <si>
    <t>1、流动比率</t>
  </si>
  <si>
    <t>流动资产/流动负债</t>
  </si>
  <si>
    <t>2、速动比率</t>
  </si>
  <si>
    <t>速动资产/流动负债</t>
  </si>
  <si>
    <t>3、现金比率</t>
  </si>
  <si>
    <t>（货币资金+有价证券）/流动负债</t>
  </si>
  <si>
    <t>三、长期偿债能力分析</t>
  </si>
  <si>
    <t>1、资产负债比率</t>
  </si>
  <si>
    <t>负债总额/资产总额</t>
  </si>
  <si>
    <t>2、产权比率</t>
  </si>
  <si>
    <t>负债总额/所有者权益总额</t>
  </si>
  <si>
    <t>3、有形净值债务比率</t>
  </si>
  <si>
    <t>负债总额/（所有者权益-无形资产-递延资产）</t>
  </si>
  <si>
    <t>4、利息保障倍数</t>
  </si>
  <si>
    <t>（税前利润+利息费用）/利息费用</t>
  </si>
  <si>
    <t>5、营运资金长期负债比率</t>
  </si>
  <si>
    <t>（流动资产-流动负债）/长期负债</t>
  </si>
  <si>
    <t>6、长期负债比率</t>
  </si>
  <si>
    <t>长期负债/负债总额</t>
  </si>
  <si>
    <t>7、融资结构弹性比率</t>
  </si>
  <si>
    <t>弹性融资/融资总量</t>
  </si>
  <si>
    <t>四、资产管理效果分析</t>
  </si>
  <si>
    <t>1、总资产周转率</t>
  </si>
  <si>
    <t>产品销售收入净额/平均资产总额</t>
  </si>
  <si>
    <t>2、固定资产周转率</t>
  </si>
  <si>
    <t>产品销售收入净额/固定资产平均净值</t>
  </si>
  <si>
    <t>3、流动资产周转率</t>
  </si>
  <si>
    <t>产品销售成本净额/流动资产平均占用额</t>
  </si>
  <si>
    <t>4、应收账款周转率</t>
  </si>
  <si>
    <t>赊销收入净额/应收账款平均余额</t>
  </si>
  <si>
    <t>5、存货周转率</t>
  </si>
  <si>
    <t>销货成本/存货平均余额</t>
  </si>
  <si>
    <t>6、营业周期</t>
  </si>
  <si>
    <t>应收账款周转天数+存货周转天数</t>
  </si>
  <si>
    <t>五、现金流量分析</t>
  </si>
  <si>
    <t>1、经营活动净现金比率1</t>
  </si>
  <si>
    <t>经营活动净现金流量/流动负债</t>
  </si>
  <si>
    <t>2、经营活动净现金比率2</t>
  </si>
  <si>
    <t>经营活动净现金流量/负债总额</t>
  </si>
  <si>
    <t>3、净利润现金保证比率</t>
  </si>
  <si>
    <t>经营活动净现金流量/净利润</t>
  </si>
  <si>
    <t>4、销售收入现金回收比率</t>
  </si>
  <si>
    <t>经营活动净现金流量/销售收入</t>
  </si>
  <si>
    <t>注：</t>
  </si>
  <si>
    <t>1、凡涉及平均数的比率，本年按年末年初平均计算，上年按年末数计算。</t>
  </si>
  <si>
    <t>2、流动比率正常值为2，速动比率正常值为1，现金比率正常值为0.3。</t>
  </si>
  <si>
    <t>现金周期＝存货周转天数＋应收帐款周转天数－应付帐款递延天数</t>
  </si>
  <si>
    <t>应付账款周转率=主营业务成本净额/平均应付账款余额×100%</t>
  </si>
  <si>
    <t>财务比率分析模型</t>
  </si>
  <si>
    <t>变现能力比率</t>
  </si>
  <si>
    <t>负债比率</t>
  </si>
  <si>
    <t>流动比率</t>
  </si>
  <si>
    <t>资产负债率</t>
  </si>
  <si>
    <t>速动比率</t>
  </si>
  <si>
    <t>产权比率</t>
  </si>
  <si>
    <t>有形净值债务率</t>
  </si>
  <si>
    <t>获取利息倍数</t>
  </si>
  <si>
    <t>资产管理比率</t>
  </si>
  <si>
    <t>盈利能力比率</t>
  </si>
  <si>
    <t>存货周转率</t>
  </si>
  <si>
    <t>销售毛利率</t>
  </si>
  <si>
    <t>存货周转天数</t>
  </si>
  <si>
    <t>销售净利率</t>
  </si>
  <si>
    <t>应收账款周转率</t>
  </si>
  <si>
    <t>资产报酬率</t>
  </si>
  <si>
    <t>应收账款周转天数</t>
  </si>
  <si>
    <t>权益报酬率</t>
  </si>
  <si>
    <t>流动资产周转率</t>
  </si>
  <si>
    <t>固定资产周转率</t>
  </si>
  <si>
    <t>总资产周转率</t>
  </si>
  <si>
    <t>权益净利率</t>
  </si>
  <si>
    <t>资产净利率</t>
  </si>
  <si>
    <t>权益乘数</t>
  </si>
  <si>
    <t>净利润</t>
  </si>
  <si>
    <t>销售收入</t>
  </si>
  <si>
    <t>平均资产总额</t>
  </si>
  <si>
    <t>全部成本</t>
  </si>
  <si>
    <t>所得税</t>
  </si>
  <si>
    <t>期初资产总额</t>
  </si>
  <si>
    <t>期末资产总额</t>
  </si>
  <si>
    <t>制造费用</t>
  </si>
  <si>
    <t>现金及有价证券</t>
  </si>
  <si>
    <t>期初数</t>
  </si>
  <si>
    <t>期末数</t>
  </si>
  <si>
    <t>对比数</t>
  </si>
  <si>
    <t>差异</t>
  </si>
  <si>
    <t>累计折旧期初数</t>
  </si>
  <si>
    <t>一、销售成本</t>
  </si>
  <si>
    <t>——</t>
  </si>
  <si>
    <t>本期计提数</t>
  </si>
  <si>
    <t>计入管理费用</t>
  </si>
  <si>
    <t xml:space="preserve">        减：期初产成品盘存</t>
  </si>
  <si>
    <t>本期减少数</t>
  </si>
  <si>
    <t>计入其他</t>
  </si>
  <si>
    <t xml:space="preserve">        加：期末产成品盘存</t>
  </si>
  <si>
    <t>其他增加</t>
  </si>
  <si>
    <t>计入制造费用</t>
  </si>
  <si>
    <t xml:space="preserve">        减：期初分期收款发出商品</t>
  </si>
  <si>
    <t>累计折旧期末数</t>
  </si>
  <si>
    <t>合计</t>
  </si>
  <si>
    <t xml:space="preserve">        加：期初分期收款发出商品</t>
  </si>
  <si>
    <t>测试</t>
  </si>
  <si>
    <t xml:space="preserve">        减：其他增加</t>
  </si>
  <si>
    <t xml:space="preserve">        加：其他减少</t>
  </si>
  <si>
    <t>应付工资期初数</t>
  </si>
  <si>
    <t>二、产品生产成本</t>
  </si>
  <si>
    <t xml:space="preserve">        减：期初在产品盘存</t>
  </si>
  <si>
    <t>本期发放数</t>
  </si>
  <si>
    <t xml:space="preserve">        加：期末在产品盘存</t>
  </si>
  <si>
    <t xml:space="preserve">        减：期初半成品盘存</t>
  </si>
  <si>
    <t>其他减少</t>
  </si>
  <si>
    <t>计入生产成本</t>
  </si>
  <si>
    <t xml:space="preserve">        加：期末半成品盘存</t>
  </si>
  <si>
    <t>应付工资期末数</t>
  </si>
  <si>
    <t>三、生产成本</t>
  </si>
  <si>
    <t>应付福利费期初数</t>
  </si>
  <si>
    <t xml:space="preserve">        1、制造费用</t>
  </si>
  <si>
    <t xml:space="preserve">         其中：折旧费用</t>
  </si>
  <si>
    <t>本期使用数</t>
  </si>
  <si>
    <t xml:space="preserve">                     工资</t>
  </si>
  <si>
    <t xml:space="preserve">                     福利费</t>
  </si>
  <si>
    <t xml:space="preserve">        2、直接人工</t>
  </si>
  <si>
    <t>应付福利费期末数</t>
  </si>
  <si>
    <t xml:space="preserve">        其中：工资</t>
  </si>
  <si>
    <t xml:space="preserve">                    福利费</t>
  </si>
  <si>
    <t xml:space="preserve">                    其他</t>
  </si>
  <si>
    <t xml:space="preserve">        3、直接材料</t>
  </si>
  <si>
    <t>期初原材料盘存</t>
  </si>
  <si>
    <t xml:space="preserve"> 期末原材料盘存</t>
  </si>
  <si>
    <t>本期购进</t>
  </si>
  <si>
    <t>本期其他增加</t>
  </si>
  <si>
    <t>本期其他减少</t>
  </si>
  <si>
    <t xml:space="preserve">        4、其他</t>
  </si>
  <si>
    <t xml:space="preserve">        5、测试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</si>
</sst>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;"/>
    <numFmt numFmtId="177" formatCode="0.00_ "/>
    <numFmt numFmtId="178" formatCode="0_);[Red]\(0\)"/>
    <numFmt numFmtId="179" formatCode="0.0%"/>
    <numFmt numFmtId="180" formatCode="0_ "/>
    <numFmt numFmtId="181" formatCode="0.00_);[Red]\(0.00\)"/>
  </numFmts>
  <fonts count="55">
    <font>
      <sz val="12"/>
      <name val="宋体"/>
      <charset val="134"/>
    </font>
    <font>
      <sz val="9"/>
      <name val="宋体"/>
      <charset val="134"/>
    </font>
    <font>
      <b/>
      <sz val="26"/>
      <color theme="1" tint="0.249977111117893"/>
      <name val="长城大标宋体"/>
      <charset val="134"/>
    </font>
    <font>
      <sz val="11"/>
      <name val="微软雅黑"/>
      <charset val="134"/>
      <scheme val="minor"/>
    </font>
    <font>
      <sz val="11"/>
      <color theme="1" tint="0.0499893185216834"/>
      <name val="微软雅黑"/>
      <charset val="134"/>
      <scheme val="minor"/>
    </font>
    <font>
      <sz val="11"/>
      <color theme="1"/>
      <name val="微软雅黑"/>
      <charset val="134"/>
    </font>
    <font>
      <sz val="10"/>
      <name val="微软雅黑"/>
      <charset val="134"/>
    </font>
    <font>
      <b/>
      <sz val="26"/>
      <name val="长城大标宋体"/>
      <charset val="134"/>
    </font>
    <font>
      <sz val="24"/>
      <name val="长城大标宋体"/>
      <charset val="134"/>
    </font>
    <font>
      <sz val="9"/>
      <name val="微软雅黑"/>
      <charset val="134"/>
    </font>
    <font>
      <sz val="10"/>
      <color theme="1" tint="0.0499893185216834"/>
      <name val="微软雅黑"/>
      <charset val="134"/>
    </font>
    <font>
      <sz val="8"/>
      <name val="微软雅黑"/>
      <charset val="134"/>
    </font>
    <font>
      <sz val="24"/>
      <name val="方正大标宋简体"/>
      <charset val="134"/>
    </font>
    <font>
      <sz val="18"/>
      <color theme="1" tint="0.14996795556505"/>
      <name val="长城大标宋体"/>
      <charset val="134"/>
    </font>
    <font>
      <sz val="11"/>
      <color theme="0"/>
      <name val="微软雅黑"/>
      <charset val="134"/>
    </font>
    <font>
      <sz val="12"/>
      <name val="微软雅黑"/>
      <charset val="134"/>
    </font>
    <font>
      <sz val="10"/>
      <name val="宋体"/>
      <charset val="134"/>
    </font>
    <font>
      <sz val="12"/>
      <name val="微软雅黑"/>
      <charset val="134"/>
      <scheme val="minor"/>
    </font>
    <font>
      <sz val="12"/>
      <color theme="1" tint="0.0499893185216834"/>
      <name val="微软雅黑"/>
      <charset val="134"/>
      <scheme val="minor"/>
    </font>
    <font>
      <sz val="9"/>
      <name val="Times New Roman"/>
      <charset val="134"/>
    </font>
    <font>
      <sz val="10"/>
      <name val="微软雅黑"/>
      <charset val="134"/>
      <scheme val="minor"/>
    </font>
    <font>
      <b/>
      <sz val="32"/>
      <color theme="1" tint="0.149998474074526"/>
      <name val="长城大标宋体"/>
      <charset val="134"/>
    </font>
    <font>
      <sz val="9"/>
      <name val="微软雅黑"/>
      <charset val="134"/>
      <scheme val="minor"/>
    </font>
    <font>
      <b/>
      <sz val="24"/>
      <color theme="1" tint="0.249977111117893"/>
      <name val="长城大标宋体"/>
      <charset val="134"/>
    </font>
    <font>
      <b/>
      <sz val="14"/>
      <color theme="1" tint="0.149998474074526"/>
      <name val="微软雅黑"/>
      <charset val="134"/>
      <scheme val="minor"/>
    </font>
    <font>
      <sz val="36"/>
      <color theme="4" tint="-0.249977111117893"/>
      <name val="长城大标宋体"/>
      <charset val="134"/>
    </font>
    <font>
      <sz val="36"/>
      <color theme="4" tint="-0.499984740745262"/>
      <name val="长城大标宋体"/>
      <charset val="134"/>
    </font>
    <font>
      <sz val="24"/>
      <color theme="0"/>
      <name val="长城大标宋体"/>
      <charset val="134"/>
    </font>
    <font>
      <sz val="26"/>
      <color theme="0"/>
      <name val="长城大标宋体"/>
      <charset val="134"/>
    </font>
    <font>
      <sz val="12"/>
      <color theme="4" tint="-0.499984740745262"/>
      <name val="微软雅黑"/>
      <charset val="134"/>
      <scheme val="minor"/>
    </font>
    <font>
      <sz val="11"/>
      <color theme="4" tint="-0.499984740745262"/>
      <name val="微软雅黑"/>
      <charset val="134"/>
      <scheme val="minor"/>
    </font>
    <font>
      <u/>
      <sz val="12"/>
      <color rgb="FF7030A0"/>
      <name val="微软雅黑"/>
      <charset val="134"/>
      <scheme val="minor"/>
    </font>
    <font>
      <sz val="12"/>
      <color indexed="53"/>
      <name val="微软雅黑"/>
      <charset val="134"/>
      <scheme val="minor"/>
    </font>
    <font>
      <sz val="12"/>
      <color rgb="FF7030A0"/>
      <name val="微软雅黑"/>
      <charset val="134"/>
      <scheme val="minor"/>
    </font>
    <font>
      <sz val="11"/>
      <color rgb="FF7030A0"/>
      <name val="微软雅黑"/>
      <charset val="134"/>
      <scheme val="minor"/>
    </font>
    <font>
      <sz val="11"/>
      <color theme="1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b/>
      <sz val="13"/>
      <color theme="3"/>
      <name val="微软雅黑"/>
      <charset val="134"/>
      <scheme val="minor"/>
    </font>
    <font>
      <sz val="11"/>
      <color rgb="FFFF0000"/>
      <name val="微软雅黑"/>
      <charset val="0"/>
      <scheme val="minor"/>
    </font>
    <font>
      <sz val="11"/>
      <color theme="1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1"/>
      <color theme="3"/>
      <name val="微软雅黑"/>
      <charset val="134"/>
      <scheme val="minor"/>
    </font>
    <font>
      <u/>
      <sz val="11"/>
      <color rgb="FF80008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theme="0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1"/>
      <color theme="1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微软雅黑"/>
      <charset val="0"/>
      <scheme val="minor"/>
    </font>
    <font>
      <sz val="11"/>
      <color rgb="FF3F3F76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rgb="FFFA7D00"/>
      <name val="微软雅黑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5F0"/>
        <bgColor indexed="64"/>
      </patternFill>
    </fill>
    <fill>
      <patternFill patternType="solid">
        <fgColor rgb="FF4B7CC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099978637043366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149998474074526"/>
      </left>
      <right style="thin">
        <color theme="1" tint="0.149998474074526"/>
      </right>
      <top style="thin">
        <color theme="1" tint="0.149998474074526"/>
      </top>
      <bottom style="thin">
        <color theme="1" tint="0.14999847407452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349986266670736"/>
      </bottom>
      <diagonal/>
    </border>
    <border>
      <left style="thin">
        <color theme="1" tint="0.349986266670736"/>
      </left>
      <right/>
      <top style="thin">
        <color theme="1" tint="0.349986266670736"/>
      </top>
      <bottom style="thin">
        <color theme="1" tint="0.349986266670736"/>
      </bottom>
      <diagonal/>
    </border>
    <border>
      <left/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auto="1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9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39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31" borderId="38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23" borderId="35" applyNumberFormat="0" applyFon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2" borderId="34" applyNumberFormat="0" applyAlignment="0" applyProtection="0">
      <alignment vertical="center"/>
    </xf>
    <xf numFmtId="0" fontId="54" fillId="22" borderId="38" applyNumberFormat="0" applyAlignment="0" applyProtection="0">
      <alignment vertical="center"/>
    </xf>
    <xf numFmtId="0" fontId="36" fillId="16" borderId="32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304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0" fontId="5" fillId="2" borderId="0" xfId="50" applyFont="1" applyFill="1" applyAlignment="1">
      <alignment horizontal="center" vertical="center"/>
    </xf>
    <xf numFmtId="0" fontId="5" fillId="0" borderId="0" xfId="50" applyFont="1" applyAlignment="1">
      <alignment vertical="center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vertical="center"/>
    </xf>
    <xf numFmtId="0" fontId="5" fillId="2" borderId="0" xfId="50" applyFont="1" applyFill="1" applyAlignment="1">
      <alignment vertical="center"/>
    </xf>
    <xf numFmtId="0" fontId="7" fillId="3" borderId="0" xfId="50" applyFont="1" applyFill="1" applyBorder="1" applyAlignment="1">
      <alignment horizontal="center" vertical="center"/>
    </xf>
    <xf numFmtId="0" fontId="8" fillId="2" borderId="0" xfId="50" applyFont="1" applyFill="1" applyBorder="1" applyAlignment="1">
      <alignment horizontal="center" vertical="center"/>
    </xf>
    <xf numFmtId="0" fontId="9" fillId="2" borderId="0" xfId="50" applyFont="1" applyFill="1" applyAlignment="1">
      <alignment horizontal="center" vertical="center"/>
    </xf>
    <xf numFmtId="0" fontId="6" fillId="2" borderId="0" xfId="50" applyFont="1" applyFill="1" applyAlignment="1">
      <alignment horizontal="center" vertical="center"/>
    </xf>
    <xf numFmtId="0" fontId="6" fillId="3" borderId="2" xfId="50" applyFont="1" applyFill="1" applyBorder="1" applyAlignment="1">
      <alignment horizontal="center" vertical="center"/>
    </xf>
    <xf numFmtId="10" fontId="6" fillId="2" borderId="2" xfId="50" applyNumberFormat="1" applyFont="1" applyFill="1" applyBorder="1" applyAlignment="1">
      <alignment horizontal="center" vertical="center"/>
    </xf>
    <xf numFmtId="10" fontId="6" fillId="2" borderId="3" xfId="50" applyNumberFormat="1" applyFont="1" applyFill="1" applyBorder="1" applyAlignment="1">
      <alignment horizontal="center" vertical="center"/>
    </xf>
    <xf numFmtId="0" fontId="6" fillId="3" borderId="4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177" fontId="6" fillId="2" borderId="2" xfId="50" applyNumberFormat="1" applyFont="1" applyFill="1" applyBorder="1" applyAlignment="1">
      <alignment horizontal="center" vertical="center"/>
    </xf>
    <xf numFmtId="0" fontId="11" fillId="2" borderId="0" xfId="50" applyFont="1" applyFill="1" applyAlignment="1">
      <alignment horizontal="center" vertical="center"/>
    </xf>
    <xf numFmtId="0" fontId="6" fillId="2" borderId="3" xfId="5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/>
    </xf>
    <xf numFmtId="0" fontId="6" fillId="3" borderId="6" xfId="50" applyFont="1" applyFill="1" applyBorder="1" applyAlignment="1">
      <alignment horizontal="center" vertical="center"/>
    </xf>
    <xf numFmtId="0" fontId="6" fillId="3" borderId="7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8" xfId="50" applyFont="1" applyFill="1" applyBorder="1" applyAlignment="1">
      <alignment horizontal="center" vertical="center"/>
    </xf>
    <xf numFmtId="0" fontId="6" fillId="2" borderId="0" xfId="50" applyFont="1" applyFill="1" applyAlignment="1">
      <alignment vertical="center"/>
    </xf>
    <xf numFmtId="0" fontId="0" fillId="2" borderId="0" xfId="0" applyFill="1"/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7" fontId="6" fillId="3" borderId="13" xfId="0" applyNumberFormat="1" applyFont="1" applyFill="1" applyBorder="1" applyAlignment="1">
      <alignment horizontal="center" vertical="center"/>
    </xf>
    <xf numFmtId="10" fontId="6" fillId="3" borderId="13" xfId="0" applyNumberFormat="1" applyFont="1" applyFill="1" applyBorder="1" applyAlignment="1">
      <alignment horizontal="center" vertical="center"/>
    </xf>
    <xf numFmtId="0" fontId="15" fillId="0" borderId="13" xfId="0" applyFont="1" applyBorder="1"/>
    <xf numFmtId="0" fontId="15" fillId="3" borderId="13" xfId="0" applyFont="1" applyFill="1" applyBorder="1"/>
    <xf numFmtId="0" fontId="6" fillId="3" borderId="13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/>
    </xf>
    <xf numFmtId="177" fontId="6" fillId="3" borderId="13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6" xfId="0" applyBorder="1"/>
    <xf numFmtId="0" fontId="16" fillId="0" borderId="16" xfId="0" applyFont="1" applyBorder="1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2" borderId="10" xfId="0" applyFill="1" applyBorder="1"/>
    <xf numFmtId="0" fontId="0" fillId="2" borderId="17" xfId="0" applyFill="1" applyBorder="1" applyAlignment="1">
      <alignment horizontal="center"/>
    </xf>
    <xf numFmtId="0" fontId="0" fillId="2" borderId="16" xfId="0" applyFill="1" applyBorder="1"/>
    <xf numFmtId="0" fontId="0" fillId="2" borderId="18" xfId="0" applyFill="1" applyBorder="1"/>
    <xf numFmtId="0" fontId="1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7" fontId="3" fillId="6" borderId="18" xfId="0" applyNumberFormat="1" applyFont="1" applyFill="1" applyBorder="1" applyAlignment="1">
      <alignment horizontal="center" vertical="center"/>
    </xf>
    <xf numFmtId="180" fontId="3" fillId="6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77" fontId="3" fillId="6" borderId="19" xfId="0" applyNumberFormat="1" applyFont="1" applyFill="1" applyBorder="1" applyAlignment="1">
      <alignment horizontal="center" vertical="center"/>
    </xf>
    <xf numFmtId="179" fontId="3" fillId="6" borderId="19" xfId="0" applyNumberFormat="1" applyFont="1" applyFill="1" applyBorder="1" applyAlignment="1">
      <alignment horizontal="center" vertical="center"/>
    </xf>
    <xf numFmtId="180" fontId="3" fillId="6" borderId="19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8" fontId="4" fillId="5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178" fontId="4" fillId="5" borderId="3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9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77" fontId="3" fillId="8" borderId="1" xfId="0" applyNumberFormat="1" applyFont="1" applyFill="1" applyBorder="1" applyAlignment="1">
      <alignment horizontal="center" vertical="center"/>
    </xf>
    <xf numFmtId="179" fontId="3" fillId="8" borderId="1" xfId="0" applyNumberFormat="1" applyFont="1" applyFill="1" applyBorder="1" applyAlignment="1">
      <alignment horizontal="center" vertical="center"/>
    </xf>
    <xf numFmtId="180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2" borderId="0" xfId="0" applyFont="1" applyFill="1"/>
    <xf numFmtId="0" fontId="21" fillId="2" borderId="0" xfId="0" applyFont="1" applyFill="1" applyAlignment="1">
      <alignment horizontal="center" vertical="center"/>
    </xf>
    <xf numFmtId="0" fontId="3" fillId="2" borderId="0" xfId="0" applyFont="1" applyFill="1"/>
    <xf numFmtId="0" fontId="17" fillId="5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177" fontId="17" fillId="0" borderId="1" xfId="0" applyNumberFormat="1" applyFont="1" applyFill="1" applyBorder="1" applyAlignment="1">
      <alignment horizontal="left"/>
    </xf>
    <xf numFmtId="177" fontId="17" fillId="0" borderId="1" xfId="0" applyNumberFormat="1" applyFont="1" applyFill="1" applyBorder="1" applyAlignment="1">
      <alignment horizontal="right"/>
    </xf>
    <xf numFmtId="179" fontId="17" fillId="0" borderId="1" xfId="0" applyNumberFormat="1" applyFont="1" applyBorder="1" applyAlignment="1">
      <alignment horizontal="center"/>
    </xf>
    <xf numFmtId="0" fontId="17" fillId="0" borderId="0" xfId="0" applyFont="1" applyBorder="1"/>
    <xf numFmtId="0" fontId="17" fillId="2" borderId="0" xfId="0" applyFont="1" applyFill="1" applyBorder="1"/>
    <xf numFmtId="177" fontId="17" fillId="5" borderId="1" xfId="0" applyNumberFormat="1" applyFont="1" applyFill="1" applyBorder="1" applyAlignment="1">
      <alignment horizontal="left"/>
    </xf>
    <xf numFmtId="177" fontId="17" fillId="5" borderId="1" xfId="0" applyNumberFormat="1" applyFont="1" applyFill="1" applyBorder="1" applyAlignment="1">
      <alignment horizontal="right"/>
    </xf>
    <xf numFmtId="179" fontId="17" fillId="5" borderId="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177" fontId="17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17" fillId="5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180" fontId="17" fillId="0" borderId="1" xfId="0" applyNumberFormat="1" applyFont="1" applyBorder="1" applyAlignment="1">
      <alignment horizontal="center"/>
    </xf>
    <xf numFmtId="177" fontId="17" fillId="0" borderId="1" xfId="0" applyNumberFormat="1" applyFont="1" applyBorder="1" applyAlignment="1">
      <alignment horizontal="center"/>
    </xf>
    <xf numFmtId="180" fontId="17" fillId="5" borderId="1" xfId="0" applyNumberFormat="1" applyFont="1" applyFill="1" applyBorder="1" applyAlignment="1">
      <alignment horizontal="center"/>
    </xf>
    <xf numFmtId="177" fontId="17" fillId="5" borderId="1" xfId="0" applyNumberFormat="1" applyFont="1" applyFill="1" applyBorder="1" applyAlignment="1">
      <alignment horizontal="center"/>
    </xf>
    <xf numFmtId="177" fontId="17" fillId="0" borderId="1" xfId="0" applyNumberFormat="1" applyFont="1" applyBorder="1"/>
    <xf numFmtId="0" fontId="19" fillId="0" borderId="0" xfId="0" applyFont="1" applyFill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9" fontId="20" fillId="0" borderId="19" xfId="0" applyNumberFormat="1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7" fontId="20" fillId="5" borderId="19" xfId="0" applyNumberFormat="1" applyFont="1" applyFill="1" applyBorder="1" applyAlignment="1">
      <alignment horizontal="center" vertical="center"/>
    </xf>
    <xf numFmtId="179" fontId="20" fillId="5" borderId="19" xfId="13" applyNumberFormat="1" applyFont="1" applyFill="1" applyBorder="1" applyAlignment="1">
      <alignment horizontal="center" vertical="center"/>
    </xf>
    <xf numFmtId="179" fontId="20" fillId="5" borderId="19" xfId="0" applyNumberFormat="1" applyFont="1" applyFill="1" applyBorder="1" applyAlignment="1">
      <alignment horizontal="center" vertical="center"/>
    </xf>
    <xf numFmtId="180" fontId="20" fillId="5" borderId="19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177" fontId="19" fillId="0" borderId="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5" borderId="19" xfId="0" applyNumberFormat="1" applyFont="1" applyFill="1" applyBorder="1" applyAlignment="1">
      <alignment horizontal="center" vertical="center" wrapText="1"/>
    </xf>
    <xf numFmtId="178" fontId="20" fillId="0" borderId="19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178" fontId="20" fillId="5" borderId="19" xfId="0" applyNumberFormat="1" applyFont="1" applyFill="1" applyBorder="1" applyAlignment="1">
      <alignment horizontal="center" vertical="center"/>
    </xf>
    <xf numFmtId="0" fontId="20" fillId="5" borderId="19" xfId="0" applyNumberFormat="1" applyFont="1" applyFill="1" applyBorder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20" fillId="5" borderId="18" xfId="0" applyNumberFormat="1" applyFont="1" applyFill="1" applyBorder="1" applyAlignment="1">
      <alignment horizontal="center" vertical="center"/>
    </xf>
    <xf numFmtId="179" fontId="20" fillId="5" borderId="1" xfId="0" applyNumberFormat="1" applyFont="1" applyFill="1" applyBorder="1" applyAlignment="1">
      <alignment horizontal="center" vertical="center"/>
    </xf>
    <xf numFmtId="177" fontId="20" fillId="5" borderId="1" xfId="0" applyNumberFormat="1" applyFont="1" applyFill="1" applyBorder="1" applyAlignment="1">
      <alignment horizontal="center" vertical="center"/>
    </xf>
    <xf numFmtId="179" fontId="20" fillId="0" borderId="18" xfId="0" applyNumberFormat="1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81" fontId="20" fillId="0" borderId="19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0" fontId="20" fillId="0" borderId="0" xfId="0" applyNumberFormat="1" applyFont="1" applyFill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179" fontId="20" fillId="2" borderId="0" xfId="0" applyNumberFormat="1" applyFont="1" applyFill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179" fontId="20" fillId="0" borderId="19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177" fontId="20" fillId="0" borderId="19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 wrapText="1"/>
    </xf>
    <xf numFmtId="177" fontId="20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/>
      <protection locked="0"/>
    </xf>
    <xf numFmtId="177" fontId="20" fillId="0" borderId="1" xfId="0" applyNumberFormat="1" applyFont="1" applyBorder="1" applyAlignment="1" applyProtection="1">
      <alignment horizontal="center" vertical="center"/>
      <protection locked="0"/>
    </xf>
    <xf numFmtId="177" fontId="20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0" fillId="2" borderId="19" xfId="0" applyNumberFormat="1" applyFont="1" applyFill="1" applyBorder="1" applyAlignment="1">
      <alignment horizontal="center" vertical="center"/>
    </xf>
    <xf numFmtId="177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0" borderId="19" xfId="0" applyNumberFormat="1" applyFont="1" applyBorder="1" applyAlignment="1">
      <alignment horizontal="center" vertical="center"/>
    </xf>
    <xf numFmtId="10" fontId="20" fillId="0" borderId="19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9" borderId="0" xfId="0" applyFont="1" applyFill="1" applyAlignment="1" applyProtection="1">
      <alignment horizontal="center" vertical="center"/>
      <protection locked="0"/>
    </xf>
    <xf numFmtId="0" fontId="26" fillId="9" borderId="0" xfId="0" applyFont="1" applyFill="1" applyAlignment="1" applyProtection="1">
      <alignment horizontal="center" vertical="center"/>
      <protection locked="0"/>
    </xf>
    <xf numFmtId="0" fontId="24" fillId="9" borderId="0" xfId="0" applyFont="1" applyFill="1" applyAlignment="1" applyProtection="1">
      <alignment vertical="center"/>
      <protection locked="0"/>
    </xf>
    <xf numFmtId="0" fontId="27" fillId="10" borderId="24" xfId="0" applyFont="1" applyFill="1" applyBorder="1" applyAlignment="1" applyProtection="1">
      <alignment horizontal="center" vertical="center"/>
      <protection locked="0"/>
    </xf>
    <xf numFmtId="0" fontId="27" fillId="10" borderId="25" xfId="0" applyFont="1" applyFill="1" applyBorder="1" applyAlignment="1" applyProtection="1">
      <alignment horizontal="center" vertical="center"/>
      <protection locked="0"/>
    </xf>
    <xf numFmtId="0" fontId="27" fillId="10" borderId="26" xfId="0" applyFont="1" applyFill="1" applyBorder="1" applyAlignment="1" applyProtection="1">
      <alignment horizontal="center" vertical="center"/>
      <protection locked="0"/>
    </xf>
    <xf numFmtId="0" fontId="28" fillId="10" borderId="0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Alignment="1" applyProtection="1">
      <alignment vertical="center"/>
      <protection locked="0"/>
    </xf>
    <xf numFmtId="0" fontId="29" fillId="11" borderId="27" xfId="0" applyFont="1" applyFill="1" applyBorder="1" applyAlignment="1" applyProtection="1">
      <alignment horizontal="left" vertical="center" inden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3" fillId="11" borderId="28" xfId="0" applyFont="1" applyFill="1" applyBorder="1" applyAlignment="1" applyProtection="1">
      <alignment vertical="center"/>
      <protection locked="0"/>
    </xf>
    <xf numFmtId="0" fontId="30" fillId="11" borderId="0" xfId="0" applyFont="1" applyFill="1" applyBorder="1" applyAlignment="1" applyProtection="1">
      <alignment horizontal="center" vertical="center"/>
      <protection locked="0"/>
    </xf>
    <xf numFmtId="57" fontId="31" fillId="0" borderId="0" xfId="10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1" fontId="31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1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11" borderId="27" xfId="0" applyFont="1" applyFill="1" applyBorder="1" applyAlignment="1" applyProtection="1">
      <alignment vertical="center" wrapText="1"/>
      <protection locked="0"/>
    </xf>
    <xf numFmtId="0" fontId="32" fillId="11" borderId="0" xfId="0" applyFont="1" applyFill="1" applyBorder="1" applyAlignment="1" applyProtection="1">
      <alignment vertical="center" wrapText="1"/>
      <protection locked="0"/>
    </xf>
    <xf numFmtId="0" fontId="3" fillId="11" borderId="28" xfId="0" applyFont="1" applyFill="1" applyBorder="1" applyAlignment="1" applyProtection="1">
      <alignment vertical="center" wrapText="1"/>
      <protection locked="0"/>
    </xf>
    <xf numFmtId="0" fontId="29" fillId="11" borderId="29" xfId="0" applyFont="1" applyFill="1" applyBorder="1" applyAlignment="1" applyProtection="1">
      <alignment vertical="center" wrapText="1"/>
      <protection locked="0"/>
    </xf>
    <xf numFmtId="0" fontId="32" fillId="11" borderId="30" xfId="0" applyFont="1" applyFill="1" applyBorder="1" applyAlignment="1" applyProtection="1">
      <alignment vertical="center" wrapText="1"/>
      <protection locked="0"/>
    </xf>
    <xf numFmtId="0" fontId="3" fillId="11" borderId="31" xfId="0" applyFont="1" applyFill="1" applyBorder="1" applyAlignment="1" applyProtection="1">
      <alignment vertical="center" wrapText="1"/>
      <protection locked="0"/>
    </xf>
    <xf numFmtId="0" fontId="31" fillId="0" borderId="0" xfId="10" applyFont="1" applyFill="1" applyBorder="1" applyAlignment="1" applyProtection="1">
      <alignment vertical="center"/>
      <protection locked="0"/>
    </xf>
    <xf numFmtId="0" fontId="17" fillId="9" borderId="0" xfId="0" applyFont="1" applyFill="1"/>
    <xf numFmtId="0" fontId="29" fillId="11" borderId="0" xfId="0" applyFont="1" applyFill="1" applyBorder="1" applyAlignment="1">
      <alignment horizontal="center"/>
    </xf>
    <xf numFmtId="0" fontId="31" fillId="0" borderId="0" xfId="10" applyFont="1" applyFill="1" applyBorder="1" applyAlignment="1" applyProtection="1"/>
    <xf numFmtId="0" fontId="29" fillId="11" borderId="30" xfId="0" applyFont="1" applyFill="1" applyBorder="1" applyAlignment="1">
      <alignment horizontal="center"/>
    </xf>
    <xf numFmtId="0" fontId="33" fillId="11" borderId="30" xfId="0" applyFont="1" applyFill="1" applyBorder="1"/>
    <xf numFmtId="0" fontId="34" fillId="11" borderId="28" xfId="0" applyFont="1" applyFill="1" applyBorder="1" applyAlignment="1" applyProtection="1">
      <alignment vertical="center"/>
      <protection locked="0"/>
    </xf>
    <xf numFmtId="0" fontId="34" fillId="9" borderId="0" xfId="0" applyFont="1" applyFill="1" applyAlignment="1" applyProtection="1">
      <alignment vertical="center"/>
      <protection locked="0"/>
    </xf>
    <xf numFmtId="0" fontId="33" fillId="11" borderId="28" xfId="0" applyFont="1" applyFill="1" applyBorder="1"/>
    <xf numFmtId="0" fontId="33" fillId="9" borderId="0" xfId="0" applyFont="1" applyFill="1"/>
    <xf numFmtId="0" fontId="33" fillId="11" borderId="31" xfId="0" applyFont="1" applyFill="1" applyBorder="1"/>
    <xf numFmtId="176" fontId="3" fillId="0" borderId="0" xfId="0" applyNumberFormat="1" applyFont="1" applyAlignment="1" applyProtection="1">
      <alignment vertical="center"/>
      <protection hidden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ill>
        <patternFill patternType="solid">
          <bgColor indexed="42"/>
        </patternFill>
      </fill>
    </dxf>
    <dxf>
      <font>
        <color indexed="10"/>
      </font>
    </dxf>
    <dxf>
      <font>
        <color indexed="10"/>
      </font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50"/>
              <a:t>上年数</a:t>
            </a:r>
            <a:endParaRPr lang="zh-CN" altLang="en-US" sz="105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利润及利润分配表!$B$5:$B$7</c:f>
              <c:strCache>
                <c:ptCount val="3"/>
                <c:pt idx="0" c:formatCode="0.00_ ">
                  <c:v>主营业务收入</c:v>
                </c:pt>
                <c:pt idx="1" c:formatCode="0.00_ ">
                  <c:v>主营业务成本</c:v>
                </c:pt>
                <c:pt idx="2" c:formatCode="0.00_ ">
                  <c:v>主营业务税金及附加</c:v>
                </c:pt>
              </c:strCache>
            </c:strRef>
          </c:cat>
          <c:val>
            <c:numRef>
              <c:f>利润及利润分配表!$C$5:$C$7</c:f>
              <c:numCache>
                <c:formatCode>0.00_ </c:formatCode>
                <c:ptCount val="3"/>
                <c:pt idx="0">
                  <c:v>60000</c:v>
                </c:pt>
                <c:pt idx="1">
                  <c:v>40000</c:v>
                </c:pt>
                <c:pt idx="2">
                  <c:v>8000</c:v>
                </c:pt>
              </c:numCache>
            </c:numRef>
          </c:val>
        </c:ser>
        <c:ser>
          <c:idx val="1"/>
          <c:order val="1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elete val="1"/>
          </c:dLbls>
          <c:cat>
            <c:strRef>
              <c:f>利润及利润分配表!$B$5:$B$7</c:f>
              <c:strCache>
                <c:ptCount val="3"/>
                <c:pt idx="0" c:formatCode="0.00_ ">
                  <c:v>主营业务收入</c:v>
                </c:pt>
                <c:pt idx="1" c:formatCode="0.00_ ">
                  <c:v>主营业务成本</c:v>
                </c:pt>
                <c:pt idx="2" c:formatCode="0.00_ ">
                  <c:v>主营业务税金及附加</c:v>
                </c:pt>
              </c:strCache>
            </c:strRef>
          </c:cat>
          <c:val>
            <c:numRef>
              <c:f>利润及利润分配表!$D$5:$D$7</c:f>
              <c:numCache>
                <c:formatCode>0.00_ </c:formatCode>
                <c:ptCount val="3"/>
                <c:pt idx="0">
                  <c:v>80000</c:v>
                </c:pt>
                <c:pt idx="1">
                  <c:v>48000</c:v>
                </c:pt>
                <c:pt idx="2">
                  <c:v>12000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50"/>
              <a:t>本年数</a:t>
            </a:r>
            <a:endParaRPr lang="zh-CN" altLang="en-US" sz="105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利润及利润分配表!$B$5:$B$7</c:f>
              <c:strCache>
                <c:ptCount val="3"/>
                <c:pt idx="0" c:formatCode="0.00_ ">
                  <c:v>主营业务收入</c:v>
                </c:pt>
                <c:pt idx="1" c:formatCode="0.00_ ">
                  <c:v>主营业务成本</c:v>
                </c:pt>
                <c:pt idx="2" c:formatCode="0.00_ ">
                  <c:v>主营业务税金及附加</c:v>
                </c:pt>
              </c:strCache>
            </c:strRef>
          </c:cat>
          <c:val>
            <c:numRef>
              <c:f>利润及利润分配表!$D$5:$D$7</c:f>
              <c:numCache>
                <c:formatCode>0.00_ </c:formatCode>
                <c:ptCount val="3"/>
                <c:pt idx="0">
                  <c:v>80000</c:v>
                </c:pt>
                <c:pt idx="1">
                  <c:v>48000</c:v>
                </c:pt>
                <c:pt idx="2">
                  <c:v>12000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50"/>
              <a:t>收支对比图</a:t>
            </a:r>
            <a:endParaRPr lang="zh-CN" altLang="en-US" sz="105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利润及利润分配表!$C$4</c:f>
              <c:strCache>
                <c:ptCount val="1"/>
                <c:pt idx="0">
                  <c:v>上年数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利润及利润分配表!$B$8:$B$12</c:f>
              <c:strCache>
                <c:ptCount val="5"/>
                <c:pt idx="0" c:formatCode="0.00_ ">
                  <c:v>主营业务利润</c:v>
                </c:pt>
                <c:pt idx="1" c:formatCode="0.00_ ">
                  <c:v>其他业务利润</c:v>
                </c:pt>
                <c:pt idx="2" c:formatCode="0.00_ ">
                  <c:v>营业费用</c:v>
                </c:pt>
                <c:pt idx="3" c:formatCode="0.00_ ">
                  <c:v>管理费用</c:v>
                </c:pt>
                <c:pt idx="4" c:formatCode="0.00_ ">
                  <c:v>财务费用</c:v>
                </c:pt>
              </c:strCache>
            </c:strRef>
          </c:cat>
          <c:val>
            <c:numRef>
              <c:f>利润及利润分配表!$C$8:$C$12</c:f>
              <c:numCache>
                <c:formatCode>0.00_ </c:formatCode>
                <c:ptCount val="5"/>
                <c:pt idx="0">
                  <c:v>12000</c:v>
                </c:pt>
                <c:pt idx="1">
                  <c:v>8000</c:v>
                </c:pt>
                <c:pt idx="2">
                  <c:v>6000</c:v>
                </c:pt>
                <c:pt idx="3">
                  <c:v>5000</c:v>
                </c:pt>
                <c:pt idx="4">
                  <c:v>3000</c:v>
                </c:pt>
              </c:numCache>
            </c:numRef>
          </c:val>
        </c:ser>
        <c:ser>
          <c:idx val="1"/>
          <c:order val="1"/>
          <c:tx>
            <c:strRef>
              <c:f>利润及利润分配表!$D$4</c:f>
              <c:strCache>
                <c:ptCount val="1"/>
                <c:pt idx="0">
                  <c:v>本年数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利润及利润分配表!$B$8:$B$12</c:f>
              <c:strCache>
                <c:ptCount val="5"/>
                <c:pt idx="0" c:formatCode="0.00_ ">
                  <c:v>主营业务利润</c:v>
                </c:pt>
                <c:pt idx="1" c:formatCode="0.00_ ">
                  <c:v>其他业务利润</c:v>
                </c:pt>
                <c:pt idx="2" c:formatCode="0.00_ ">
                  <c:v>营业费用</c:v>
                </c:pt>
                <c:pt idx="3" c:formatCode="0.00_ ">
                  <c:v>管理费用</c:v>
                </c:pt>
                <c:pt idx="4" c:formatCode="0.00_ ">
                  <c:v>财务费用</c:v>
                </c:pt>
              </c:strCache>
            </c:strRef>
          </c:cat>
          <c:val>
            <c:numRef>
              <c:f>利润及利润分配表!$D$8:$D$12</c:f>
              <c:numCache>
                <c:formatCode>0.00_ </c:formatCode>
                <c:ptCount val="5"/>
                <c:pt idx="0">
                  <c:v>20000</c:v>
                </c:pt>
                <c:pt idx="1">
                  <c:v>12000</c:v>
                </c:pt>
                <c:pt idx="2">
                  <c:v>7000</c:v>
                </c:pt>
                <c:pt idx="3">
                  <c:v>6000</c:v>
                </c:pt>
                <c:pt idx="4">
                  <c:v>3800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3106480"/>
        <c:axId val="403107040"/>
      </c:barChart>
      <c:catAx>
        <c:axId val="40310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3107040"/>
        <c:crosses val="autoZero"/>
        <c:auto val="1"/>
        <c:lblAlgn val="ctr"/>
        <c:lblOffset val="100"/>
        <c:noMultiLvlLbl val="0"/>
      </c:catAx>
      <c:valAx>
        <c:axId val="403107040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310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资产对比图</a:t>
            </a:r>
            <a:endParaRPr lang="zh-CN" altLang="en-US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资产负债表!$C$4</c:f>
              <c:strCache>
                <c:ptCount val="1"/>
                <c:pt idx="0">
                  <c:v>上年数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资产负债表!$B$5:$B$9</c:f>
              <c:strCache>
                <c:ptCount val="5"/>
                <c:pt idx="0">
                  <c:v>货币资金</c:v>
                </c:pt>
                <c:pt idx="1">
                  <c:v>短期投资</c:v>
                </c:pt>
                <c:pt idx="2">
                  <c:v>应收票据</c:v>
                </c:pt>
                <c:pt idx="3">
                  <c:v>应收账款</c:v>
                </c:pt>
                <c:pt idx="4">
                  <c:v>减:坏帐准备</c:v>
                </c:pt>
              </c:strCache>
            </c:strRef>
          </c:cat>
          <c:val>
            <c:numRef>
              <c:f>资产负债表!$C$5:$C$9</c:f>
              <c:numCache>
                <c:formatCode>0.00_ </c:formatCode>
                <c:ptCount val="5"/>
                <c:pt idx="0">
                  <c:v>50000</c:v>
                </c:pt>
                <c:pt idx="1">
                  <c:v>35000</c:v>
                </c:pt>
                <c:pt idx="2">
                  <c:v>68000</c:v>
                </c:pt>
                <c:pt idx="3">
                  <c:v>30000</c:v>
                </c:pt>
                <c:pt idx="4">
                  <c:v>10000</c:v>
                </c:pt>
              </c:numCache>
            </c:numRef>
          </c:val>
        </c:ser>
        <c:ser>
          <c:idx val="1"/>
          <c:order val="1"/>
          <c:tx>
            <c:strRef>
              <c:f>资产负债表!$D$4</c:f>
              <c:strCache>
                <c:ptCount val="1"/>
                <c:pt idx="0">
                  <c:v>本年数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资产负债表!$B$5:$B$9</c:f>
              <c:strCache>
                <c:ptCount val="5"/>
                <c:pt idx="0">
                  <c:v>货币资金</c:v>
                </c:pt>
                <c:pt idx="1">
                  <c:v>短期投资</c:v>
                </c:pt>
                <c:pt idx="2">
                  <c:v>应收票据</c:v>
                </c:pt>
                <c:pt idx="3">
                  <c:v>应收账款</c:v>
                </c:pt>
                <c:pt idx="4">
                  <c:v>减:坏帐准备</c:v>
                </c:pt>
              </c:strCache>
            </c:strRef>
          </c:cat>
          <c:val>
            <c:numRef>
              <c:f>资产负债表!$D$5:$D$9</c:f>
              <c:numCache>
                <c:formatCode>0.00_ </c:formatCode>
                <c:ptCount val="5"/>
                <c:pt idx="0">
                  <c:v>60000</c:v>
                </c:pt>
                <c:pt idx="1">
                  <c:v>42000</c:v>
                </c:pt>
                <c:pt idx="2">
                  <c:v>76000</c:v>
                </c:pt>
                <c:pt idx="3">
                  <c:v>20000</c:v>
                </c:pt>
                <c:pt idx="4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090736"/>
        <c:axId val="642091296"/>
      </c:barChart>
      <c:catAx>
        <c:axId val="64209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2091296"/>
        <c:crosses val="autoZero"/>
        <c:auto val="1"/>
        <c:lblAlgn val="ctr"/>
        <c:lblOffset val="100"/>
        <c:noMultiLvlLbl val="0"/>
      </c:catAx>
      <c:valAx>
        <c:axId val="6420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20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资产对比图</a:t>
            </a:r>
            <a:endParaRPr lang="zh-CN" altLang="en-US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资产负债表!$C$4</c:f>
              <c:strCache>
                <c:ptCount val="1"/>
                <c:pt idx="0">
                  <c:v>上年数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资产负债表!$B$5:$B$9</c:f>
              <c:strCache>
                <c:ptCount val="5"/>
                <c:pt idx="0">
                  <c:v>货币资金</c:v>
                </c:pt>
                <c:pt idx="1">
                  <c:v>短期投资</c:v>
                </c:pt>
                <c:pt idx="2">
                  <c:v>应收票据</c:v>
                </c:pt>
                <c:pt idx="3">
                  <c:v>应收账款</c:v>
                </c:pt>
                <c:pt idx="4">
                  <c:v>减:坏帐准备</c:v>
                </c:pt>
              </c:strCache>
            </c:strRef>
          </c:cat>
          <c:val>
            <c:numRef>
              <c:f>资产负债表!$C$5:$C$9</c:f>
              <c:numCache>
                <c:formatCode>0.00_ </c:formatCode>
                <c:ptCount val="5"/>
                <c:pt idx="0">
                  <c:v>50000</c:v>
                </c:pt>
                <c:pt idx="1">
                  <c:v>35000</c:v>
                </c:pt>
                <c:pt idx="2">
                  <c:v>68000</c:v>
                </c:pt>
                <c:pt idx="3">
                  <c:v>30000</c:v>
                </c:pt>
                <c:pt idx="4">
                  <c:v>10000</c:v>
                </c:pt>
              </c:numCache>
            </c:numRef>
          </c:val>
        </c:ser>
        <c:ser>
          <c:idx val="1"/>
          <c:order val="1"/>
          <c:tx>
            <c:strRef>
              <c:f>资产负债表!$D$4</c:f>
              <c:strCache>
                <c:ptCount val="1"/>
                <c:pt idx="0">
                  <c:v>本年数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资产负债表!$B$5:$B$9</c:f>
              <c:strCache>
                <c:ptCount val="5"/>
                <c:pt idx="0">
                  <c:v>货币资金</c:v>
                </c:pt>
                <c:pt idx="1">
                  <c:v>短期投资</c:v>
                </c:pt>
                <c:pt idx="2">
                  <c:v>应收票据</c:v>
                </c:pt>
                <c:pt idx="3">
                  <c:v>应收账款</c:v>
                </c:pt>
                <c:pt idx="4">
                  <c:v>减:坏帐准备</c:v>
                </c:pt>
              </c:strCache>
            </c:strRef>
          </c:cat>
          <c:val>
            <c:numRef>
              <c:f>资产负债表!$D$5:$D$9</c:f>
              <c:numCache>
                <c:formatCode>0.00_ </c:formatCode>
                <c:ptCount val="5"/>
                <c:pt idx="0">
                  <c:v>60000</c:v>
                </c:pt>
                <c:pt idx="1">
                  <c:v>42000</c:v>
                </c:pt>
                <c:pt idx="2">
                  <c:v>76000</c:v>
                </c:pt>
                <c:pt idx="3">
                  <c:v>20000</c:v>
                </c:pt>
                <c:pt idx="4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2095776"/>
        <c:axId val="642096336"/>
      </c:barChart>
      <c:catAx>
        <c:axId val="6420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2096336"/>
        <c:crosses val="autoZero"/>
        <c:auto val="1"/>
        <c:lblAlgn val="ctr"/>
        <c:lblOffset val="100"/>
        <c:noMultiLvlLbl val="0"/>
      </c:catAx>
      <c:valAx>
        <c:axId val="64209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209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  <a:r>
              <a:rPr lang="zh-CN" altLang="en-US" sz="1000"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rPr>
              <a:t>现金流入</a:t>
            </a:r>
            <a:endParaRPr lang="zh-CN" altLang="en-US" sz="1000">
              <a:latin typeface="方正大黑_GBK" panose="03000509000000000000" charset="-122"/>
              <a:ea typeface="方正大黑_GBK" panose="03000509000000000000" charset="-122"/>
              <a:cs typeface="方正大黑_GBK" panose="03000509000000000000" charset="-122"/>
              <a:sym typeface="方正大黑_GBK" panose="03000509000000000000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现金流量表!$C$4</c:f>
              <c:strCache>
                <c:ptCount val="1"/>
                <c:pt idx="0">
                  <c:v>上年数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现金流量表!$B$5:$B$9</c:f>
              <c:strCache>
                <c:ptCount val="5"/>
                <c:pt idx="0">
                  <c:v>经营活动产生的现金流量</c:v>
                </c:pt>
                <c:pt idx="1">
                  <c:v>销售商品，提供劳务收到的现金</c:v>
                </c:pt>
                <c:pt idx="2">
                  <c:v>收到的税费返还</c:v>
                </c:pt>
                <c:pt idx="3">
                  <c:v>收到的其他与经营活动有关的现金</c:v>
                </c:pt>
                <c:pt idx="4">
                  <c:v>现金流入小计</c:v>
                </c:pt>
              </c:strCache>
            </c:strRef>
          </c:cat>
          <c:val>
            <c:numRef>
              <c:f>现金流量表!$C$5:$C$9</c:f>
              <c:numCache>
                <c:formatCode>0.00_ </c:formatCode>
                <c:ptCount val="5"/>
                <c:pt idx="0">
                  <c:v>65000</c:v>
                </c:pt>
                <c:pt idx="1">
                  <c:v>35000</c:v>
                </c:pt>
                <c:pt idx="2">
                  <c:v>22000</c:v>
                </c:pt>
                <c:pt idx="3">
                  <c:v>48000</c:v>
                </c:pt>
                <c:pt idx="4">
                  <c:v>105000</c:v>
                </c:pt>
              </c:numCache>
            </c:numRef>
          </c:val>
        </c:ser>
        <c:ser>
          <c:idx val="1"/>
          <c:order val="1"/>
          <c:tx>
            <c:strRef>
              <c:f>现金流量表!$D$4</c:f>
              <c:strCache>
                <c:ptCount val="1"/>
                <c:pt idx="0">
                  <c:v>本年数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现金流量表!$B$5:$B$9</c:f>
              <c:strCache>
                <c:ptCount val="5"/>
                <c:pt idx="0">
                  <c:v>经营活动产生的现金流量</c:v>
                </c:pt>
                <c:pt idx="1">
                  <c:v>销售商品，提供劳务收到的现金</c:v>
                </c:pt>
                <c:pt idx="2">
                  <c:v>收到的税费返还</c:v>
                </c:pt>
                <c:pt idx="3">
                  <c:v>收到的其他与经营活动有关的现金</c:v>
                </c:pt>
                <c:pt idx="4">
                  <c:v>现金流入小计</c:v>
                </c:pt>
              </c:strCache>
            </c:strRef>
          </c:cat>
          <c:val>
            <c:numRef>
              <c:f>现金流量表!$D$5:$D$9</c:f>
              <c:numCache>
                <c:formatCode>0.00_ </c:formatCode>
                <c:ptCount val="5"/>
                <c:pt idx="0">
                  <c:v>76000</c:v>
                </c:pt>
                <c:pt idx="1">
                  <c:v>45000</c:v>
                </c:pt>
                <c:pt idx="2">
                  <c:v>30000</c:v>
                </c:pt>
                <c:pt idx="3">
                  <c:v>56000</c:v>
                </c:pt>
                <c:pt idx="4">
                  <c:v>131000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9901712"/>
        <c:axId val="409904512"/>
      </c:barChart>
      <c:catAx>
        <c:axId val="40990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  <c:crossAx val="409904512"/>
        <c:crosses val="autoZero"/>
        <c:auto val="1"/>
        <c:lblAlgn val="ctr"/>
        <c:lblOffset val="100"/>
        <c:noMultiLvlLbl val="0"/>
      </c:catAx>
      <c:valAx>
        <c:axId val="40990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  <c:crossAx val="40990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大黑_GBK" panose="03000509000000000000" charset="-122"/>
              <a:ea typeface="方正大黑_GBK" panose="03000509000000000000" charset="-122"/>
              <a:cs typeface="方正大黑_GBK" panose="03000509000000000000" charset="-122"/>
              <a:sym typeface="方正大黑_GBK" panose="03000509000000000000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方正大黑_GBK" panose="03000509000000000000" charset="-122"/>
          <a:ea typeface="方正大黑_GBK" panose="03000509000000000000" charset="-122"/>
          <a:cs typeface="方正大黑_GBK" panose="03000509000000000000" charset="-122"/>
          <a:sym typeface="方正大黑_GBK" panose="03000509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现金流入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现金流量表!$C$4</c:f>
              <c:strCache>
                <c:ptCount val="1"/>
                <c:pt idx="0">
                  <c:v>上年数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现金流量表!$B$5:$B$9</c:f>
              <c:strCache>
                <c:ptCount val="5"/>
                <c:pt idx="0">
                  <c:v>经营活动产生的现金流量</c:v>
                </c:pt>
                <c:pt idx="1">
                  <c:v>销售商品，提供劳务收到的现金</c:v>
                </c:pt>
                <c:pt idx="2">
                  <c:v>收到的税费返还</c:v>
                </c:pt>
                <c:pt idx="3">
                  <c:v>收到的其他与经营活动有关的现金</c:v>
                </c:pt>
                <c:pt idx="4">
                  <c:v>现金流入小计</c:v>
                </c:pt>
              </c:strCache>
            </c:strRef>
          </c:cat>
          <c:val>
            <c:numRef>
              <c:f>现金流量表!$C$5:$C$9</c:f>
              <c:numCache>
                <c:formatCode>0.00_ </c:formatCode>
                <c:ptCount val="5"/>
                <c:pt idx="0">
                  <c:v>65000</c:v>
                </c:pt>
                <c:pt idx="1">
                  <c:v>35000</c:v>
                </c:pt>
                <c:pt idx="2">
                  <c:v>22000</c:v>
                </c:pt>
                <c:pt idx="3">
                  <c:v>48000</c:v>
                </c:pt>
                <c:pt idx="4">
                  <c:v>105000</c:v>
                </c:pt>
              </c:numCache>
            </c:numRef>
          </c:val>
        </c:ser>
        <c:ser>
          <c:idx val="1"/>
          <c:order val="1"/>
          <c:tx>
            <c:strRef>
              <c:f>现金流量表!$D$4</c:f>
              <c:strCache>
                <c:ptCount val="1"/>
                <c:pt idx="0">
                  <c:v>本年数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现金流量表!$B$5:$B$9</c:f>
              <c:strCache>
                <c:ptCount val="5"/>
                <c:pt idx="0">
                  <c:v>经营活动产生的现金流量</c:v>
                </c:pt>
                <c:pt idx="1">
                  <c:v>销售商品，提供劳务收到的现金</c:v>
                </c:pt>
                <c:pt idx="2">
                  <c:v>收到的税费返还</c:v>
                </c:pt>
                <c:pt idx="3">
                  <c:v>收到的其他与经营活动有关的现金</c:v>
                </c:pt>
                <c:pt idx="4">
                  <c:v>现金流入小计</c:v>
                </c:pt>
              </c:strCache>
            </c:strRef>
          </c:cat>
          <c:val>
            <c:numRef>
              <c:f>现金流量表!$D$5:$D$9</c:f>
              <c:numCache>
                <c:formatCode>0.00_ </c:formatCode>
                <c:ptCount val="5"/>
                <c:pt idx="0">
                  <c:v>76000</c:v>
                </c:pt>
                <c:pt idx="1">
                  <c:v>45000</c:v>
                </c:pt>
                <c:pt idx="2">
                  <c:v>30000</c:v>
                </c:pt>
                <c:pt idx="3">
                  <c:v>56000</c:v>
                </c:pt>
                <c:pt idx="4">
                  <c:v>131000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495440"/>
        <c:axId val="520150784"/>
      </c:barChart>
      <c:catAx>
        <c:axId val="58849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  <c:crossAx val="520150784"/>
        <c:crosses val="autoZero"/>
        <c:auto val="1"/>
        <c:lblAlgn val="ctr"/>
        <c:lblOffset val="100"/>
        <c:noMultiLvlLbl val="0"/>
      </c:catAx>
      <c:valAx>
        <c:axId val="5201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84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  <a:r>
              <a:rPr lang="zh-CN" altLang="zh-CN" sz="1100" b="0" i="0" baseline="0">
                <a:effectLst/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rPr>
              <a:t>现金流入</a:t>
            </a:r>
            <a:endParaRPr lang="zh-CN" altLang="zh-CN" sz="1100">
              <a:effectLst/>
              <a:latin typeface="方正大黑_GBK" panose="03000509000000000000" charset="-122"/>
              <a:ea typeface="方正大黑_GBK" panose="03000509000000000000" charset="-122"/>
              <a:cs typeface="方正大黑_GBK" panose="03000509000000000000" charset="-122"/>
              <a:sym typeface="方正大黑_GBK" panose="03000509000000000000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现金流量表!$C$4</c:f>
              <c:strCache>
                <c:ptCount val="1"/>
                <c:pt idx="0">
                  <c:v>上年数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现金流量表!$B$5:$B$9</c:f>
              <c:strCache>
                <c:ptCount val="5"/>
                <c:pt idx="0">
                  <c:v>经营活动产生的现金流量</c:v>
                </c:pt>
                <c:pt idx="1">
                  <c:v>销售商品，提供劳务收到的现金</c:v>
                </c:pt>
                <c:pt idx="2">
                  <c:v>收到的税费返还</c:v>
                </c:pt>
                <c:pt idx="3">
                  <c:v>收到的其他与经营活动有关的现金</c:v>
                </c:pt>
                <c:pt idx="4">
                  <c:v>现金流入小计</c:v>
                </c:pt>
              </c:strCache>
            </c:strRef>
          </c:cat>
          <c:val>
            <c:numRef>
              <c:f>现金流量表!$C$5:$C$9</c:f>
              <c:numCache>
                <c:formatCode>0.00_ </c:formatCode>
                <c:ptCount val="5"/>
                <c:pt idx="0">
                  <c:v>65000</c:v>
                </c:pt>
                <c:pt idx="1">
                  <c:v>35000</c:v>
                </c:pt>
                <c:pt idx="2">
                  <c:v>22000</c:v>
                </c:pt>
                <c:pt idx="3">
                  <c:v>48000</c:v>
                </c:pt>
                <c:pt idx="4">
                  <c:v>105000</c:v>
                </c:pt>
              </c:numCache>
            </c:numRef>
          </c:val>
        </c:ser>
        <c:ser>
          <c:idx val="1"/>
          <c:order val="1"/>
          <c:tx>
            <c:strRef>
              <c:f>现金流量表!$D$4</c:f>
              <c:strCache>
                <c:ptCount val="1"/>
                <c:pt idx="0">
                  <c:v>本年数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现金流量表!$B$5:$B$9</c:f>
              <c:strCache>
                <c:ptCount val="5"/>
                <c:pt idx="0">
                  <c:v>经营活动产生的现金流量</c:v>
                </c:pt>
                <c:pt idx="1">
                  <c:v>销售商品，提供劳务收到的现金</c:v>
                </c:pt>
                <c:pt idx="2">
                  <c:v>收到的税费返还</c:v>
                </c:pt>
                <c:pt idx="3">
                  <c:v>收到的其他与经营活动有关的现金</c:v>
                </c:pt>
                <c:pt idx="4">
                  <c:v>现金流入小计</c:v>
                </c:pt>
              </c:strCache>
            </c:strRef>
          </c:cat>
          <c:val>
            <c:numRef>
              <c:f>现金流量表!$D$5:$D$9</c:f>
              <c:numCache>
                <c:formatCode>0.00_ </c:formatCode>
                <c:ptCount val="5"/>
                <c:pt idx="0">
                  <c:v>76000</c:v>
                </c:pt>
                <c:pt idx="1">
                  <c:v>45000</c:v>
                </c:pt>
                <c:pt idx="2">
                  <c:v>30000</c:v>
                </c:pt>
                <c:pt idx="3">
                  <c:v>56000</c:v>
                </c:pt>
                <c:pt idx="4">
                  <c:v>131000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4061184"/>
        <c:axId val="464061744"/>
      </c:barChart>
      <c:catAx>
        <c:axId val="46406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  <c:crossAx val="464061744"/>
        <c:crosses val="autoZero"/>
        <c:auto val="1"/>
        <c:lblAlgn val="ctr"/>
        <c:lblOffset val="100"/>
        <c:noMultiLvlLbl val="0"/>
      </c:catAx>
      <c:valAx>
        <c:axId val="46406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  <c:crossAx val="46406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</c:legendEntry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大黑_GBK" panose="03000509000000000000" charset="-122"/>
                <a:ea typeface="方正大黑_GBK" panose="03000509000000000000" charset="-122"/>
                <a:cs typeface="方正大黑_GBK" panose="03000509000000000000" charset="-122"/>
                <a:sym typeface="方正大黑_GBK" panose="03000509000000000000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大黑_GBK" panose="03000509000000000000" charset="-122"/>
              <a:ea typeface="方正大黑_GBK" panose="03000509000000000000" charset="-122"/>
              <a:cs typeface="方正大黑_GBK" panose="03000509000000000000" charset="-122"/>
              <a:sym typeface="方正大黑_GBK" panose="03000509000000000000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方正大黑_GBK" panose="03000509000000000000" charset="-122"/>
          <a:ea typeface="方正大黑_GBK" panose="03000509000000000000" charset="-122"/>
          <a:cs typeface="方正大黑_GBK" panose="03000509000000000000" charset="-122"/>
          <a:sym typeface="方正大黑_GBK" panose="03000509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3590879265092"/>
          <c:y val="0.036233227855863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宋体" panose="02010600030101010101" pitchFamily="7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995773343866"/>
          <c:y val="0.097157549183903"/>
          <c:w val="0.703359410170816"/>
          <c:h val="0.786224375014348"/>
        </c:manualLayout>
      </c:layout>
      <c:pieChart>
        <c:varyColors val="1"/>
        <c:ser>
          <c:idx val="0"/>
          <c:order val="0"/>
          <c:tx>
            <c:strRef>
              <c:f>财务比率分析!$B$2</c:f>
              <c:strCache>
                <c:ptCount val="1"/>
                <c:pt idx="0">
                  <c:v>财务比率分析模型</c:v>
                </c:pt>
              </c:strCache>
            </c:strRef>
          </c:tx>
          <c:spPr>
            <a:solidFill>
              <a:srgbClr val="F3C059"/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0"/>
          <c:dPt>
            <c:idx val="0"/>
            <c:bubble3D val="0"/>
            <c:spPr>
              <a:solidFill>
                <a:srgbClr val="61B93E"/>
              </a:solidFill>
              <a:ln w="12700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rgbClr val="4DC2BB"/>
              </a:solidFill>
              <a:ln w="12700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4B7CC3"/>
              </a:solidFill>
              <a:ln w="12700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rgbClr val="F3C059"/>
              </a:solidFill>
              <a:ln w="12700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1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Arial" panose="020B0604020202020204" pitchFamily="7" charset="0"/>
                    <a:ea typeface="宋体" panose="02010600030101010101" pitchFamily="7" charset="-122"/>
                    <a:cs typeface="Arial" panose="020B0604020202020204" pitchFamily="7" charset="0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(财务比率分析!$D$5:$D$6,财务比率分析!$D$9:$D$10,财务比率分析!$D$4,财务比率分析!$D$11,财务比率分析!$D$4,财务比率分析!$D$5,财务比率分析!$D$6,财务比率分析!$D$9,财务比率分析!$D$10,财务比率分析!$D$11)</c:f>
              <c:strCache>
                <c:ptCount val="12"/>
                <c:pt idx="0">
                  <c:v>产权比率</c:v>
                </c:pt>
                <c:pt idx="1">
                  <c:v>有形净值债务率</c:v>
                </c:pt>
                <c:pt idx="2">
                  <c:v>销售毛利率</c:v>
                </c:pt>
                <c:pt idx="3">
                  <c:v>销售净利率</c:v>
                </c:pt>
                <c:pt idx="4">
                  <c:v>资产负债率</c:v>
                </c:pt>
                <c:pt idx="5">
                  <c:v>资产报酬率</c:v>
                </c:pt>
                <c:pt idx="6">
                  <c:v>资产负债率</c:v>
                </c:pt>
                <c:pt idx="7">
                  <c:v>产权比率</c:v>
                </c:pt>
                <c:pt idx="8">
                  <c:v>有形净值债务率</c:v>
                </c:pt>
                <c:pt idx="9">
                  <c:v>销售毛利率</c:v>
                </c:pt>
                <c:pt idx="10">
                  <c:v>销售净利率</c:v>
                </c:pt>
                <c:pt idx="11">
                  <c:v>资产报酬率</c:v>
                </c:pt>
              </c:strCache>
            </c:strRef>
          </c:cat>
          <c:val>
            <c:numRef>
              <c:f>(财务比率分析!$E$5:$E$6,财务比率分析!$E$9:$E$10)</c:f>
              <c:numCache>
                <c:formatCode>0.00%</c:formatCode>
                <c:ptCount val="4"/>
                <c:pt idx="0">
                  <c:v>0.46</c:v>
                </c:pt>
                <c:pt idx="1">
                  <c:v>0.45</c:v>
                </c:pt>
                <c:pt idx="2">
                  <c:v>0.47</c:v>
                </c:pt>
                <c:pt idx="3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rgbClr val="000000">
                  <a:alpha val="10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宋体" panose="02010600030101010101" pitchFamily="7" charset="-122"/>
            </a:defRPr>
          </a:pPr>
        </a:p>
      </c:txPr>
    </c:legend>
    <c:plotVisOnly val="1"/>
    <c:dispBlanksAs val="zero"/>
    <c:showDLblsOverMax val="0"/>
  </c:chart>
  <c:spPr>
    <a:solidFill>
      <a:srgbClr val="DDE5F0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12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8035292346561"/>
          <c:y val="0.0158249470153129"/>
        </c:manualLayout>
      </c:layout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宋体" panose="02010600030101010101" pitchFamily="7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995773343866"/>
          <c:y val="0.097157549183903"/>
          <c:w val="0.703359410170816"/>
          <c:h val="0.7862243750143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财务比率分析!$B$2</c:f>
              <c:strCache>
                <c:ptCount val="1"/>
                <c:pt idx="0">
                  <c:v>财务比率分析模型</c:v>
                </c:pt>
              </c:strCache>
            </c:strRef>
          </c:tx>
          <c:spPr>
            <a:solidFill>
              <a:srgbClr val="F3C059"/>
            </a:solidFill>
            <a:ln w="9525">
              <a:solidFill>
                <a:schemeClr val="bg1">
                  <a:lumMod val="85000"/>
                </a:schemeClr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1B93E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4DC2BB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4B7CC3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3C059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1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Arial" panose="020B0604020202020204" pitchFamily="7" charset="0"/>
                    <a:ea typeface="宋体" panose="02010600030101010101" pitchFamily="7" charset="-122"/>
                    <a:cs typeface="Arial" panose="020B0604020202020204" pitchFamily="7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(财务比率分析!$D$5:$D$6,财务比率分析!$D$9:$D$10,财务比率分析!$D$4,财务比率分析!$D$11,财务比率分析!$D$4,财务比率分析!$D$5,财务比率分析!$D$6,财务比率分析!$D$9,财务比率分析!$D$10,财务比率分析!$D$11)</c:f>
              <c:strCache>
                <c:ptCount val="12"/>
                <c:pt idx="0">
                  <c:v>产权比率</c:v>
                </c:pt>
                <c:pt idx="1">
                  <c:v>有形净值债务率</c:v>
                </c:pt>
                <c:pt idx="2">
                  <c:v>销售毛利率</c:v>
                </c:pt>
                <c:pt idx="3">
                  <c:v>销售净利率</c:v>
                </c:pt>
                <c:pt idx="4">
                  <c:v>资产负债率</c:v>
                </c:pt>
                <c:pt idx="5">
                  <c:v>资产报酬率</c:v>
                </c:pt>
                <c:pt idx="6">
                  <c:v>资产负债率</c:v>
                </c:pt>
                <c:pt idx="7">
                  <c:v>产权比率</c:v>
                </c:pt>
                <c:pt idx="8">
                  <c:v>有形净值债务率</c:v>
                </c:pt>
                <c:pt idx="9">
                  <c:v>销售毛利率</c:v>
                </c:pt>
                <c:pt idx="10">
                  <c:v>销售净利率</c:v>
                </c:pt>
                <c:pt idx="11">
                  <c:v>资产报酬率</c:v>
                </c:pt>
              </c:strCache>
            </c:strRef>
          </c:cat>
          <c:val>
            <c:numRef>
              <c:f>(财务比率分析!$E$5:$E$6,财务比率分析!$E$9:$E$10)</c:f>
              <c:numCache>
                <c:formatCode>0.00%</c:formatCode>
                <c:ptCount val="4"/>
                <c:pt idx="0">
                  <c:v>0.46</c:v>
                </c:pt>
                <c:pt idx="1">
                  <c:v>0.45</c:v>
                </c:pt>
                <c:pt idx="2">
                  <c:v>0.47</c:v>
                </c:pt>
                <c:pt idx="3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4"/>
        <c:axId val="403146656"/>
        <c:axId val="403147216"/>
      </c:barChart>
      <c:catAx>
        <c:axId val="403146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宋体" panose="02010600030101010101" pitchFamily="7" charset="-122"/>
              </a:defRPr>
            </a:pPr>
          </a:p>
        </c:txPr>
        <c:crossAx val="403147216"/>
        <c:crosses val="autoZero"/>
        <c:auto val="1"/>
        <c:lblAlgn val="ctr"/>
        <c:lblOffset val="100"/>
        <c:noMultiLvlLbl val="0"/>
      </c:catAx>
      <c:valAx>
        <c:axId val="40314721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宋体" panose="02010600030101010101" pitchFamily="7" charset="-122"/>
                <a:cs typeface="Arial" panose="020B0604020202020204" pitchFamily="7" charset="0"/>
              </a:defRPr>
            </a:pPr>
          </a:p>
        </c:txPr>
        <c:crossAx val="40314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rgbClr val="DDE5F0"/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12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hyperlink" Target="#&#30446;&#24405;!A1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0446;&#24405;!A1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hyperlink" Target="#&#30446;&#24405;!A1"/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30446;&#24405;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76198</xdr:colOff>
      <xdr:row>0</xdr:row>
      <xdr:rowOff>57150</xdr:rowOff>
    </xdr:from>
    <xdr:to>
      <xdr:col>9</xdr:col>
      <xdr:colOff>1628774</xdr:colOff>
      <xdr:row>10</xdr:row>
      <xdr:rowOff>200025</xdr:rowOff>
    </xdr:to>
    <xdr:graphicFrame>
      <xdr:nvGraphicFramePr>
        <xdr:cNvPr id="2" name="图表 1"/>
        <xdr:cNvGraphicFramePr/>
      </xdr:nvGraphicFramePr>
      <xdr:xfrm>
        <a:off x="5781040" y="57150"/>
        <a:ext cx="4819650" cy="281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76198</xdr:colOff>
      <xdr:row>11</xdr:row>
      <xdr:rowOff>19050</xdr:rowOff>
    </xdr:from>
    <xdr:to>
      <xdr:col>9</xdr:col>
      <xdr:colOff>1628774</xdr:colOff>
      <xdr:row>23</xdr:row>
      <xdr:rowOff>95250</xdr:rowOff>
    </xdr:to>
    <xdr:graphicFrame>
      <xdr:nvGraphicFramePr>
        <xdr:cNvPr id="3" name="图表 2"/>
        <xdr:cNvGraphicFramePr/>
      </xdr:nvGraphicFramePr>
      <xdr:xfrm>
        <a:off x="5781040" y="2924175"/>
        <a:ext cx="4819650" cy="281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80961</xdr:colOff>
      <xdr:row>23</xdr:row>
      <xdr:rowOff>123825</xdr:rowOff>
    </xdr:from>
    <xdr:to>
      <xdr:col>9</xdr:col>
      <xdr:colOff>1622619</xdr:colOff>
      <xdr:row>35</xdr:row>
      <xdr:rowOff>123825</xdr:rowOff>
    </xdr:to>
    <xdr:graphicFrame>
      <xdr:nvGraphicFramePr>
        <xdr:cNvPr id="4" name="图表 3"/>
        <xdr:cNvGraphicFramePr/>
      </xdr:nvGraphicFramePr>
      <xdr:xfrm>
        <a:off x="5786120" y="5772150"/>
        <a:ext cx="480885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400050</xdr:colOff>
      <xdr:row>0</xdr:row>
      <xdr:rowOff>276225</xdr:rowOff>
    </xdr:from>
    <xdr:to>
      <xdr:col>11</xdr:col>
      <xdr:colOff>371475</xdr:colOff>
      <xdr:row>0</xdr:row>
      <xdr:rowOff>609600</xdr:rowOff>
    </xdr:to>
    <xdr:sp>
      <xdr:nvSpPr>
        <xdr:cNvPr id="6" name="圆角矩形 5">
          <a:hlinkClick xmlns:r="http://schemas.openxmlformats.org/officeDocument/2006/relationships" r:id="rId4"/>
        </xdr:cNvPr>
        <xdr:cNvSpPr/>
      </xdr:nvSpPr>
      <xdr:spPr>
        <a:xfrm>
          <a:off x="11220450" y="27622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90487</xdr:colOff>
      <xdr:row>0</xdr:row>
      <xdr:rowOff>104775</xdr:rowOff>
    </xdr:from>
    <xdr:to>
      <xdr:col>13</xdr:col>
      <xdr:colOff>547687</xdr:colOff>
      <xdr:row>10</xdr:row>
      <xdr:rowOff>104775</xdr:rowOff>
    </xdr:to>
    <xdr:graphicFrame>
      <xdr:nvGraphicFramePr>
        <xdr:cNvPr id="2" name="图表 1"/>
        <xdr:cNvGraphicFramePr/>
      </xdr:nvGraphicFramePr>
      <xdr:xfrm>
        <a:off x="8919845" y="104775"/>
        <a:ext cx="4572000" cy="27660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10</xdr:row>
      <xdr:rowOff>171450</xdr:rowOff>
    </xdr:from>
    <xdr:to>
      <xdr:col>13</xdr:col>
      <xdr:colOff>552450</xdr:colOff>
      <xdr:row>22</xdr:row>
      <xdr:rowOff>57150</xdr:rowOff>
    </xdr:to>
    <xdr:graphicFrame>
      <xdr:nvGraphicFramePr>
        <xdr:cNvPr id="3" name="图表 2"/>
        <xdr:cNvGraphicFramePr/>
      </xdr:nvGraphicFramePr>
      <xdr:xfrm>
        <a:off x="8924925" y="2937510"/>
        <a:ext cx="4572000" cy="2773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0</xdr:row>
      <xdr:rowOff>228600</xdr:rowOff>
    </xdr:from>
    <xdr:to>
      <xdr:col>16</xdr:col>
      <xdr:colOff>371475</xdr:colOff>
      <xdr:row>0</xdr:row>
      <xdr:rowOff>561975</xdr:rowOff>
    </xdr:to>
    <xdr:sp>
      <xdr:nvSpPr>
        <xdr:cNvPr id="4" name="圆角矩形 3">
          <a:hlinkClick xmlns:r="http://schemas.openxmlformats.org/officeDocument/2006/relationships" r:id="rId3"/>
        </xdr:cNvPr>
        <xdr:cNvSpPr/>
      </xdr:nvSpPr>
      <xdr:spPr>
        <a:xfrm>
          <a:off x="14716125" y="228600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92868</xdr:colOff>
      <xdr:row>0</xdr:row>
      <xdr:rowOff>104775</xdr:rowOff>
    </xdr:from>
    <xdr:to>
      <xdr:col>13</xdr:col>
      <xdr:colOff>550068</xdr:colOff>
      <xdr:row>10</xdr:row>
      <xdr:rowOff>104775</xdr:rowOff>
    </xdr:to>
    <xdr:graphicFrame>
      <xdr:nvGraphicFramePr>
        <xdr:cNvPr id="2" name="图表 1"/>
        <xdr:cNvGraphicFramePr/>
      </xdr:nvGraphicFramePr>
      <xdr:xfrm>
        <a:off x="9036685" y="104775"/>
        <a:ext cx="4572000" cy="27660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92868</xdr:colOff>
      <xdr:row>10</xdr:row>
      <xdr:rowOff>161925</xdr:rowOff>
    </xdr:from>
    <xdr:to>
      <xdr:col>13</xdr:col>
      <xdr:colOff>550068</xdr:colOff>
      <xdr:row>22</xdr:row>
      <xdr:rowOff>47625</xdr:rowOff>
    </xdr:to>
    <xdr:graphicFrame>
      <xdr:nvGraphicFramePr>
        <xdr:cNvPr id="3" name="图表 2"/>
        <xdr:cNvGraphicFramePr/>
      </xdr:nvGraphicFramePr>
      <xdr:xfrm>
        <a:off x="9036685" y="2927985"/>
        <a:ext cx="4572000" cy="27711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92868</xdr:colOff>
      <xdr:row>22</xdr:row>
      <xdr:rowOff>104775</xdr:rowOff>
    </xdr:from>
    <xdr:to>
      <xdr:col>13</xdr:col>
      <xdr:colOff>550068</xdr:colOff>
      <xdr:row>33</xdr:row>
      <xdr:rowOff>228600</xdr:rowOff>
    </xdr:to>
    <xdr:graphicFrame>
      <xdr:nvGraphicFramePr>
        <xdr:cNvPr id="4" name="图表 3"/>
        <xdr:cNvGraphicFramePr/>
      </xdr:nvGraphicFramePr>
      <xdr:xfrm>
        <a:off x="9036685" y="5756275"/>
        <a:ext cx="4572000" cy="27711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28575</xdr:colOff>
      <xdr:row>0</xdr:row>
      <xdr:rowOff>238125</xdr:rowOff>
    </xdr:from>
    <xdr:to>
      <xdr:col>17</xdr:col>
      <xdr:colOff>0</xdr:colOff>
      <xdr:row>0</xdr:row>
      <xdr:rowOff>571500</xdr:rowOff>
    </xdr:to>
    <xdr:sp>
      <xdr:nvSpPr>
        <xdr:cNvPr id="6" name="圆角矩形 5">
          <a:hlinkClick xmlns:r="http://schemas.openxmlformats.org/officeDocument/2006/relationships" r:id="rId4"/>
        </xdr:cNvPr>
        <xdr:cNvSpPr/>
      </xdr:nvSpPr>
      <xdr:spPr>
        <a:xfrm>
          <a:off x="15144750" y="23812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371475</xdr:colOff>
      <xdr:row>0</xdr:row>
      <xdr:rowOff>238125</xdr:rowOff>
    </xdr:from>
    <xdr:to>
      <xdr:col>23</xdr:col>
      <xdr:colOff>342900</xdr:colOff>
      <xdr:row>0</xdr:row>
      <xdr:rowOff>571500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6735425" y="23812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24</xdr:col>
      <xdr:colOff>352425</xdr:colOff>
      <xdr:row>0</xdr:row>
      <xdr:rowOff>342900</xdr:rowOff>
    </xdr:from>
    <xdr:to>
      <xdr:col>25</xdr:col>
      <xdr:colOff>323850</xdr:colOff>
      <xdr:row>0</xdr:row>
      <xdr:rowOff>676275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8087975" y="342900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342900</xdr:colOff>
      <xdr:row>0</xdr:row>
      <xdr:rowOff>266700</xdr:rowOff>
    </xdr:from>
    <xdr:to>
      <xdr:col>15</xdr:col>
      <xdr:colOff>314325</xdr:colOff>
      <xdr:row>0</xdr:row>
      <xdr:rowOff>600075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3735050" y="266700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381000</xdr:colOff>
      <xdr:row>0</xdr:row>
      <xdr:rowOff>257175</xdr:rowOff>
    </xdr:from>
    <xdr:to>
      <xdr:col>14</xdr:col>
      <xdr:colOff>352425</xdr:colOff>
      <xdr:row>0</xdr:row>
      <xdr:rowOff>590550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3535025" y="25717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257175</xdr:colOff>
      <xdr:row>0</xdr:row>
      <xdr:rowOff>238125</xdr:rowOff>
    </xdr:from>
    <xdr:to>
      <xdr:col>14</xdr:col>
      <xdr:colOff>228600</xdr:colOff>
      <xdr:row>0</xdr:row>
      <xdr:rowOff>571500</xdr:rowOff>
    </xdr:to>
    <xdr:sp>
      <xdr:nvSpPr>
        <xdr:cNvPr id="3" name="圆角矩形 2">
          <a:hlinkClick xmlns:r="http://schemas.openxmlformats.org/officeDocument/2006/relationships" r:id="rId1"/>
        </xdr:cNvPr>
        <xdr:cNvSpPr/>
      </xdr:nvSpPr>
      <xdr:spPr>
        <a:xfrm>
          <a:off x="13411200" y="23812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333375</xdr:colOff>
      <xdr:row>0</xdr:row>
      <xdr:rowOff>276225</xdr:rowOff>
    </xdr:from>
    <xdr:to>
      <xdr:col>15</xdr:col>
      <xdr:colOff>304800</xdr:colOff>
      <xdr:row>0</xdr:row>
      <xdr:rowOff>609600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3792200" y="27622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381000</xdr:colOff>
      <xdr:row>0</xdr:row>
      <xdr:rowOff>200025</xdr:rowOff>
    </xdr:from>
    <xdr:to>
      <xdr:col>13</xdr:col>
      <xdr:colOff>352425</xdr:colOff>
      <xdr:row>0</xdr:row>
      <xdr:rowOff>533400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4839950" y="20002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15875</xdr:colOff>
      <xdr:row>15</xdr:row>
      <xdr:rowOff>54610</xdr:rowOff>
    </xdr:from>
    <xdr:to>
      <xdr:col>3</xdr:col>
      <xdr:colOff>1216025</xdr:colOff>
      <xdr:row>36</xdr:row>
      <xdr:rowOff>8255</xdr:rowOff>
    </xdr:to>
    <xdr:graphicFrame>
      <xdr:nvGraphicFramePr>
        <xdr:cNvPr id="2" name="图表 1"/>
        <xdr:cNvGraphicFramePr/>
      </xdr:nvGraphicFramePr>
      <xdr:xfrm>
        <a:off x="863600" y="4735830"/>
        <a:ext cx="3657600" cy="41065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1250950</xdr:colOff>
      <xdr:row>15</xdr:row>
      <xdr:rowOff>73660</xdr:rowOff>
    </xdr:from>
    <xdr:ext cx="4391025" cy="4076065"/>
    <xdr:graphicFrame>
      <xdr:nvGraphicFramePr>
        <xdr:cNvPr id="3" name="图表 1"/>
        <xdr:cNvGraphicFramePr/>
      </xdr:nvGraphicFramePr>
      <xdr:xfrm>
        <a:off x="4556125" y="4754880"/>
        <a:ext cx="4391025" cy="4076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 fLocksWithSheet="0"/>
  </xdr:oneCellAnchor>
  <xdr:twoCellAnchor>
    <xdr:from>
      <xdr:col>20</xdr:col>
      <xdr:colOff>200025</xdr:colOff>
      <xdr:row>0</xdr:row>
      <xdr:rowOff>257175</xdr:rowOff>
    </xdr:from>
    <xdr:to>
      <xdr:col>21</xdr:col>
      <xdr:colOff>171450</xdr:colOff>
      <xdr:row>1</xdr:row>
      <xdr:rowOff>38100</xdr:rowOff>
    </xdr:to>
    <xdr:sp>
      <xdr:nvSpPr>
        <xdr:cNvPr id="5" name="圆角矩形 4">
          <a:hlinkClick xmlns:r="http://schemas.openxmlformats.org/officeDocument/2006/relationships" r:id="rId3"/>
        </xdr:cNvPr>
        <xdr:cNvSpPr/>
      </xdr:nvSpPr>
      <xdr:spPr>
        <a:xfrm>
          <a:off x="16411575" y="257175"/>
          <a:ext cx="65722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323850</xdr:colOff>
      <xdr:row>5</xdr:row>
      <xdr:rowOff>95250</xdr:rowOff>
    </xdr:from>
    <xdr:to>
      <xdr:col>6</xdr:col>
      <xdr:colOff>323850</xdr:colOff>
      <xdr:row>5</xdr:row>
      <xdr:rowOff>275250</xdr:rowOff>
    </xdr:to>
    <xdr:sp>
      <xdr:nvSpPr>
        <xdr:cNvPr id="2" name="Line 2"/>
        <xdr:cNvSpPr>
          <a:spLocks noChangeShapeType="1"/>
        </xdr:cNvSpPr>
      </xdr:nvSpPr>
      <xdr:spPr>
        <a:xfrm>
          <a:off x="4362450" y="2263140"/>
          <a:ext cx="0" cy="1797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5</xdr:row>
      <xdr:rowOff>85725</xdr:rowOff>
    </xdr:from>
    <xdr:to>
      <xdr:col>12</xdr:col>
      <xdr:colOff>419100</xdr:colOff>
      <xdr:row>5</xdr:row>
      <xdr:rowOff>85725</xdr:rowOff>
    </xdr:to>
    <xdr:sp>
      <xdr:nvSpPr>
        <xdr:cNvPr id="3" name="Line 3"/>
        <xdr:cNvSpPr>
          <a:spLocks noChangeShapeType="1"/>
        </xdr:cNvSpPr>
      </xdr:nvSpPr>
      <xdr:spPr>
        <a:xfrm>
          <a:off x="4362450" y="2253615"/>
          <a:ext cx="421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12</xdr:col>
      <xdr:colOff>419100</xdr:colOff>
      <xdr:row>5</xdr:row>
      <xdr:rowOff>85724</xdr:rowOff>
    </xdr:from>
    <xdr:to>
      <xdr:col>12</xdr:col>
      <xdr:colOff>419100</xdr:colOff>
      <xdr:row>5</xdr:row>
      <xdr:rowOff>265724</xdr:rowOff>
    </xdr:to>
    <xdr:sp>
      <xdr:nvSpPr>
        <xdr:cNvPr id="4" name="Line 4"/>
        <xdr:cNvSpPr>
          <a:spLocks noChangeShapeType="1"/>
        </xdr:cNvSpPr>
      </xdr:nvSpPr>
      <xdr:spPr>
        <a:xfrm>
          <a:off x="8572500" y="2252980"/>
          <a:ext cx="0" cy="180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4</xdr:row>
      <xdr:rowOff>258116</xdr:rowOff>
    </xdr:from>
    <xdr:to>
      <xdr:col>9</xdr:col>
      <xdr:colOff>304800</xdr:colOff>
      <xdr:row>5</xdr:row>
      <xdr:rowOff>82466</xdr:rowOff>
    </xdr:to>
    <xdr:sp>
      <xdr:nvSpPr>
        <xdr:cNvPr id="5" name="Line 5"/>
        <xdr:cNvSpPr>
          <a:spLocks noChangeShapeType="1"/>
        </xdr:cNvSpPr>
      </xdr:nvSpPr>
      <xdr:spPr>
        <a:xfrm>
          <a:off x="6486525" y="2132330"/>
          <a:ext cx="0" cy="117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8</xdr:row>
      <xdr:rowOff>19049</xdr:rowOff>
    </xdr:from>
    <xdr:to>
      <xdr:col>6</xdr:col>
      <xdr:colOff>333375</xdr:colOff>
      <xdr:row>8</xdr:row>
      <xdr:rowOff>271049</xdr:rowOff>
    </xdr:to>
    <xdr:sp>
      <xdr:nvSpPr>
        <xdr:cNvPr id="6" name="Line 6"/>
        <xdr:cNvSpPr>
          <a:spLocks noChangeShapeType="1"/>
        </xdr:cNvSpPr>
      </xdr:nvSpPr>
      <xdr:spPr>
        <a:xfrm>
          <a:off x="4371975" y="3066415"/>
          <a:ext cx="0" cy="2520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8</xdr:row>
      <xdr:rowOff>95250</xdr:rowOff>
    </xdr:from>
    <xdr:to>
      <xdr:col>12</xdr:col>
      <xdr:colOff>476250</xdr:colOff>
      <xdr:row>8</xdr:row>
      <xdr:rowOff>95250</xdr:rowOff>
    </xdr:to>
    <xdr:sp>
      <xdr:nvSpPr>
        <xdr:cNvPr id="7" name="Line 7"/>
        <xdr:cNvSpPr>
          <a:spLocks noChangeShapeType="1"/>
        </xdr:cNvSpPr>
      </xdr:nvSpPr>
      <xdr:spPr>
        <a:xfrm>
          <a:off x="4381500" y="3143250"/>
          <a:ext cx="424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8</xdr:row>
      <xdr:rowOff>95250</xdr:rowOff>
    </xdr:from>
    <xdr:to>
      <xdr:col>12</xdr:col>
      <xdr:colOff>476250</xdr:colOff>
      <xdr:row>9</xdr:row>
      <xdr:rowOff>0</xdr:rowOff>
    </xdr:to>
    <xdr:sp>
      <xdr:nvSpPr>
        <xdr:cNvPr id="8" name="Line 8"/>
        <xdr:cNvSpPr>
          <a:spLocks noChangeShapeType="1"/>
        </xdr:cNvSpPr>
      </xdr:nvSpPr>
      <xdr:spPr>
        <a:xfrm>
          <a:off x="8629650" y="3143250"/>
          <a:ext cx="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11</xdr:row>
      <xdr:rowOff>76200</xdr:rowOff>
    </xdr:from>
    <xdr:to>
      <xdr:col>4</xdr:col>
      <xdr:colOff>304800</xdr:colOff>
      <xdr:row>12</xdr:row>
      <xdr:rowOff>8550</xdr:rowOff>
    </xdr:to>
    <xdr:sp>
      <xdr:nvSpPr>
        <xdr:cNvPr id="9" name="Line 9"/>
        <xdr:cNvSpPr>
          <a:spLocks noChangeShapeType="1"/>
        </xdr:cNvSpPr>
      </xdr:nvSpPr>
      <xdr:spPr>
        <a:xfrm>
          <a:off x="3028950" y="4004310"/>
          <a:ext cx="0" cy="225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11</xdr:row>
      <xdr:rowOff>76200</xdr:rowOff>
    </xdr:from>
    <xdr:to>
      <xdr:col>8</xdr:col>
      <xdr:colOff>257175</xdr:colOff>
      <xdr:row>11</xdr:row>
      <xdr:rowOff>76200</xdr:rowOff>
    </xdr:to>
    <xdr:sp>
      <xdr:nvSpPr>
        <xdr:cNvPr id="10" name="Line 10"/>
        <xdr:cNvSpPr>
          <a:spLocks noChangeShapeType="1"/>
        </xdr:cNvSpPr>
      </xdr:nvSpPr>
      <xdr:spPr>
        <a:xfrm>
          <a:off x="3038475" y="400431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257175</xdr:colOff>
      <xdr:row>11</xdr:row>
      <xdr:rowOff>66675</xdr:rowOff>
    </xdr:from>
    <xdr:to>
      <xdr:col>8</xdr:col>
      <xdr:colOff>257175</xdr:colOff>
      <xdr:row>11</xdr:row>
      <xdr:rowOff>246675</xdr:rowOff>
    </xdr:to>
    <xdr:sp>
      <xdr:nvSpPr>
        <xdr:cNvPr id="11" name="Line 11"/>
        <xdr:cNvSpPr>
          <a:spLocks noChangeShapeType="1"/>
        </xdr:cNvSpPr>
      </xdr:nvSpPr>
      <xdr:spPr>
        <a:xfrm>
          <a:off x="5781675" y="3994785"/>
          <a:ext cx="0" cy="1797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11</xdr:row>
      <xdr:rowOff>0</xdr:rowOff>
    </xdr:from>
    <xdr:to>
      <xdr:col>6</xdr:col>
      <xdr:colOff>361950</xdr:colOff>
      <xdr:row>11</xdr:row>
      <xdr:rowOff>85725</xdr:rowOff>
    </xdr:to>
    <xdr:sp>
      <xdr:nvSpPr>
        <xdr:cNvPr id="12" name="Line 14"/>
        <xdr:cNvSpPr>
          <a:spLocks noChangeShapeType="1"/>
        </xdr:cNvSpPr>
      </xdr:nvSpPr>
      <xdr:spPr>
        <a:xfrm>
          <a:off x="4400550" y="392811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296217</xdr:colOff>
      <xdr:row>11</xdr:row>
      <xdr:rowOff>84783</xdr:rowOff>
    </xdr:from>
    <xdr:to>
      <xdr:col>10</xdr:col>
      <xdr:colOff>296217</xdr:colOff>
      <xdr:row>11</xdr:row>
      <xdr:rowOff>264783</xdr:rowOff>
    </xdr:to>
    <xdr:sp>
      <xdr:nvSpPr>
        <xdr:cNvPr id="13" name="Line 15"/>
        <xdr:cNvSpPr>
          <a:spLocks noChangeShapeType="1"/>
        </xdr:cNvSpPr>
      </xdr:nvSpPr>
      <xdr:spPr>
        <a:xfrm>
          <a:off x="7134860" y="4012565"/>
          <a:ext cx="0" cy="1797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11</xdr:row>
      <xdr:rowOff>76200</xdr:rowOff>
    </xdr:from>
    <xdr:to>
      <xdr:col>14</xdr:col>
      <xdr:colOff>466725</xdr:colOff>
      <xdr:row>11</xdr:row>
      <xdr:rowOff>76200</xdr:rowOff>
    </xdr:to>
    <xdr:sp>
      <xdr:nvSpPr>
        <xdr:cNvPr id="14" name="Line 16"/>
        <xdr:cNvSpPr>
          <a:spLocks noChangeShapeType="1"/>
        </xdr:cNvSpPr>
      </xdr:nvSpPr>
      <xdr:spPr>
        <a:xfrm>
          <a:off x="7134225" y="4004310"/>
          <a:ext cx="3095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11</xdr:row>
      <xdr:rowOff>85725</xdr:rowOff>
    </xdr:from>
    <xdr:to>
      <xdr:col>14</xdr:col>
      <xdr:colOff>466725</xdr:colOff>
      <xdr:row>11</xdr:row>
      <xdr:rowOff>265725</xdr:rowOff>
    </xdr:to>
    <xdr:sp>
      <xdr:nvSpPr>
        <xdr:cNvPr id="15" name="Line 17"/>
        <xdr:cNvSpPr>
          <a:spLocks noChangeShapeType="1"/>
        </xdr:cNvSpPr>
      </xdr:nvSpPr>
      <xdr:spPr>
        <a:xfrm>
          <a:off x="10229850" y="4013835"/>
          <a:ext cx="0" cy="1797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333375</xdr:colOff>
      <xdr:row>11</xdr:row>
      <xdr:rowOff>0</xdr:rowOff>
    </xdr:from>
    <xdr:to>
      <xdr:col>12</xdr:col>
      <xdr:colOff>333375</xdr:colOff>
      <xdr:row>11</xdr:row>
      <xdr:rowOff>72000</xdr:rowOff>
    </xdr:to>
    <xdr:sp>
      <xdr:nvSpPr>
        <xdr:cNvPr id="16" name="Line 18"/>
        <xdr:cNvSpPr>
          <a:spLocks noChangeShapeType="1"/>
        </xdr:cNvSpPr>
      </xdr:nvSpPr>
      <xdr:spPr>
        <a:xfrm>
          <a:off x="8486775" y="3928110"/>
          <a:ext cx="0" cy="717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438150</xdr:colOff>
      <xdr:row>14</xdr:row>
      <xdr:rowOff>108346</xdr:rowOff>
    </xdr:from>
    <xdr:to>
      <xdr:col>12</xdr:col>
      <xdr:colOff>438150</xdr:colOff>
      <xdr:row>15</xdr:row>
      <xdr:rowOff>2315</xdr:rowOff>
    </xdr:to>
    <xdr:sp>
      <xdr:nvSpPr>
        <xdr:cNvPr id="17" name="Line 19"/>
        <xdr:cNvSpPr>
          <a:spLocks noChangeShapeType="1"/>
        </xdr:cNvSpPr>
      </xdr:nvSpPr>
      <xdr:spPr>
        <a:xfrm>
          <a:off x="8591550" y="4916170"/>
          <a:ext cx="0" cy="187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438150</xdr:colOff>
      <xdr:row>14</xdr:row>
      <xdr:rowOff>114300</xdr:rowOff>
    </xdr:from>
    <xdr:to>
      <xdr:col>16</xdr:col>
      <xdr:colOff>466725</xdr:colOff>
      <xdr:row>14</xdr:row>
      <xdr:rowOff>114300</xdr:rowOff>
    </xdr:to>
    <xdr:sp>
      <xdr:nvSpPr>
        <xdr:cNvPr id="18" name="Line 20"/>
        <xdr:cNvSpPr>
          <a:spLocks noChangeShapeType="1"/>
        </xdr:cNvSpPr>
      </xdr:nvSpPr>
      <xdr:spPr>
        <a:xfrm>
          <a:off x="8591550" y="4922520"/>
          <a:ext cx="3228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464344</xdr:colOff>
      <xdr:row>14</xdr:row>
      <xdr:rowOff>104774</xdr:rowOff>
    </xdr:from>
    <xdr:to>
      <xdr:col>16</xdr:col>
      <xdr:colOff>464344</xdr:colOff>
      <xdr:row>14</xdr:row>
      <xdr:rowOff>248774</xdr:rowOff>
    </xdr:to>
    <xdr:sp>
      <xdr:nvSpPr>
        <xdr:cNvPr id="19" name="Line 22"/>
        <xdr:cNvSpPr>
          <a:spLocks noChangeShapeType="1"/>
        </xdr:cNvSpPr>
      </xdr:nvSpPr>
      <xdr:spPr>
        <a:xfrm>
          <a:off x="11817985" y="4912360"/>
          <a:ext cx="0" cy="1441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447675</xdr:colOff>
      <xdr:row>14</xdr:row>
      <xdr:rowOff>9525</xdr:rowOff>
    </xdr:from>
    <xdr:to>
      <xdr:col>14</xdr:col>
      <xdr:colOff>447675</xdr:colOff>
      <xdr:row>14</xdr:row>
      <xdr:rowOff>117525</xdr:rowOff>
    </xdr:to>
    <xdr:sp>
      <xdr:nvSpPr>
        <xdr:cNvPr id="20" name="Line 23"/>
        <xdr:cNvSpPr>
          <a:spLocks noChangeShapeType="1"/>
        </xdr:cNvSpPr>
      </xdr:nvSpPr>
      <xdr:spPr>
        <a:xfrm>
          <a:off x="10210800" y="4817745"/>
          <a:ext cx="0" cy="107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409575</xdr:colOff>
      <xdr:row>17</xdr:row>
      <xdr:rowOff>9525</xdr:rowOff>
    </xdr:from>
    <xdr:to>
      <xdr:col>12</xdr:col>
      <xdr:colOff>409575</xdr:colOff>
      <xdr:row>17</xdr:row>
      <xdr:rowOff>76200</xdr:rowOff>
    </xdr:to>
    <xdr:sp>
      <xdr:nvSpPr>
        <xdr:cNvPr id="21" name="Line 38"/>
        <xdr:cNvSpPr>
          <a:spLocks noChangeShapeType="1"/>
        </xdr:cNvSpPr>
      </xdr:nvSpPr>
      <xdr:spPr>
        <a:xfrm>
          <a:off x="8562975" y="569785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419100</xdr:colOff>
      <xdr:row>17</xdr:row>
      <xdr:rowOff>76200</xdr:rowOff>
    </xdr:from>
    <xdr:to>
      <xdr:col>16</xdr:col>
      <xdr:colOff>428625</xdr:colOff>
      <xdr:row>17</xdr:row>
      <xdr:rowOff>76200</xdr:rowOff>
    </xdr:to>
    <xdr:sp>
      <xdr:nvSpPr>
        <xdr:cNvPr id="22" name="Line 39"/>
        <xdr:cNvSpPr>
          <a:spLocks noChangeShapeType="1"/>
        </xdr:cNvSpPr>
      </xdr:nvSpPr>
      <xdr:spPr>
        <a:xfrm>
          <a:off x="8572500" y="5764530"/>
          <a:ext cx="3209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438150</xdr:colOff>
      <xdr:row>17</xdr:row>
      <xdr:rowOff>0</xdr:rowOff>
    </xdr:from>
    <xdr:to>
      <xdr:col>16</xdr:col>
      <xdr:colOff>438150</xdr:colOff>
      <xdr:row>17</xdr:row>
      <xdr:rowOff>66675</xdr:rowOff>
    </xdr:to>
    <xdr:sp>
      <xdr:nvSpPr>
        <xdr:cNvPr id="23" name="Line 40"/>
        <xdr:cNvSpPr>
          <a:spLocks noChangeShapeType="1"/>
        </xdr:cNvSpPr>
      </xdr:nvSpPr>
      <xdr:spPr>
        <a:xfrm>
          <a:off x="11791950" y="568833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429816</xdr:colOff>
      <xdr:row>17</xdr:row>
      <xdr:rowOff>77390</xdr:rowOff>
    </xdr:from>
    <xdr:to>
      <xdr:col>18</xdr:col>
      <xdr:colOff>453816</xdr:colOff>
      <xdr:row>17</xdr:row>
      <xdr:rowOff>77390</xdr:rowOff>
    </xdr:to>
    <xdr:sp>
      <xdr:nvSpPr>
        <xdr:cNvPr id="24" name="Line 41"/>
        <xdr:cNvSpPr>
          <a:spLocks noChangeShapeType="1"/>
        </xdr:cNvSpPr>
      </xdr:nvSpPr>
      <xdr:spPr>
        <a:xfrm>
          <a:off x="11783060" y="5765165"/>
          <a:ext cx="15481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447675</xdr:colOff>
      <xdr:row>17</xdr:row>
      <xdr:rowOff>65484</xdr:rowOff>
    </xdr:from>
    <xdr:to>
      <xdr:col>18</xdr:col>
      <xdr:colOff>447675</xdr:colOff>
      <xdr:row>18</xdr:row>
      <xdr:rowOff>26343</xdr:rowOff>
    </xdr:to>
    <xdr:sp>
      <xdr:nvSpPr>
        <xdr:cNvPr id="25" name="Line 42"/>
        <xdr:cNvSpPr>
          <a:spLocks noChangeShapeType="1"/>
        </xdr:cNvSpPr>
      </xdr:nvSpPr>
      <xdr:spPr>
        <a:xfrm>
          <a:off x="13325475" y="5753735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17</xdr:row>
      <xdr:rowOff>76200</xdr:rowOff>
    </xdr:from>
    <xdr:to>
      <xdr:col>16</xdr:col>
      <xdr:colOff>180975</xdr:colOff>
      <xdr:row>18</xdr:row>
      <xdr:rowOff>1059</xdr:rowOff>
    </xdr:to>
    <xdr:sp>
      <xdr:nvSpPr>
        <xdr:cNvPr id="26" name="Line 43"/>
        <xdr:cNvSpPr>
          <a:spLocks noChangeShapeType="1"/>
        </xdr:cNvSpPr>
      </xdr:nvSpPr>
      <xdr:spPr>
        <a:xfrm>
          <a:off x="11534775" y="5764530"/>
          <a:ext cx="0" cy="2178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17</xdr:row>
      <xdr:rowOff>76200</xdr:rowOff>
    </xdr:from>
    <xdr:to>
      <xdr:col>14</xdr:col>
      <xdr:colOff>466725</xdr:colOff>
      <xdr:row>18</xdr:row>
      <xdr:rowOff>1059</xdr:rowOff>
    </xdr:to>
    <xdr:sp>
      <xdr:nvSpPr>
        <xdr:cNvPr id="27" name="Line 44"/>
        <xdr:cNvSpPr>
          <a:spLocks noChangeShapeType="1"/>
        </xdr:cNvSpPr>
      </xdr:nvSpPr>
      <xdr:spPr>
        <a:xfrm>
          <a:off x="10229850" y="5764530"/>
          <a:ext cx="0" cy="2178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563168</xdr:colOff>
      <xdr:row>17</xdr:row>
      <xdr:rowOff>85724</xdr:rowOff>
    </xdr:from>
    <xdr:to>
      <xdr:col>12</xdr:col>
      <xdr:colOff>563168</xdr:colOff>
      <xdr:row>18</xdr:row>
      <xdr:rowOff>10583</xdr:rowOff>
    </xdr:to>
    <xdr:sp>
      <xdr:nvSpPr>
        <xdr:cNvPr id="28" name="Line 45"/>
        <xdr:cNvSpPr>
          <a:spLocks noChangeShapeType="1"/>
        </xdr:cNvSpPr>
      </xdr:nvSpPr>
      <xdr:spPr>
        <a:xfrm>
          <a:off x="8716010" y="5773420"/>
          <a:ext cx="0" cy="218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66674</xdr:rowOff>
    </xdr:from>
    <xdr:to>
      <xdr:col>2</xdr:col>
      <xdr:colOff>171450</xdr:colOff>
      <xdr:row>14</xdr:row>
      <xdr:rowOff>246674</xdr:rowOff>
    </xdr:to>
    <xdr:sp>
      <xdr:nvSpPr>
        <xdr:cNvPr id="29" name="Line 46"/>
        <xdr:cNvSpPr>
          <a:spLocks noChangeShapeType="1"/>
        </xdr:cNvSpPr>
      </xdr:nvSpPr>
      <xdr:spPr>
        <a:xfrm>
          <a:off x="1581150" y="4874260"/>
          <a:ext cx="0" cy="180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57150</xdr:rowOff>
    </xdr:from>
    <xdr:to>
      <xdr:col>6</xdr:col>
      <xdr:colOff>381000</xdr:colOff>
      <xdr:row>14</xdr:row>
      <xdr:rowOff>57150</xdr:rowOff>
    </xdr:to>
    <xdr:sp>
      <xdr:nvSpPr>
        <xdr:cNvPr id="30" name="Line 47"/>
        <xdr:cNvSpPr>
          <a:spLocks noChangeShapeType="1"/>
        </xdr:cNvSpPr>
      </xdr:nvSpPr>
      <xdr:spPr>
        <a:xfrm>
          <a:off x="1581150" y="4865370"/>
          <a:ext cx="2838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14</xdr:row>
      <xdr:rowOff>66675</xdr:rowOff>
    </xdr:from>
    <xdr:to>
      <xdr:col>6</xdr:col>
      <xdr:colOff>371475</xdr:colOff>
      <xdr:row>15</xdr:row>
      <xdr:rowOff>0</xdr:rowOff>
    </xdr:to>
    <xdr:sp>
      <xdr:nvSpPr>
        <xdr:cNvPr id="31" name="Line 49"/>
        <xdr:cNvSpPr>
          <a:spLocks noChangeShapeType="1"/>
        </xdr:cNvSpPr>
      </xdr:nvSpPr>
      <xdr:spPr>
        <a:xfrm>
          <a:off x="4410075" y="4874895"/>
          <a:ext cx="0" cy="2266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76200</xdr:rowOff>
    </xdr:from>
    <xdr:to>
      <xdr:col>2</xdr:col>
      <xdr:colOff>200025</xdr:colOff>
      <xdr:row>18</xdr:row>
      <xdr:rowOff>0</xdr:rowOff>
    </xdr:to>
    <xdr:sp>
      <xdr:nvSpPr>
        <xdr:cNvPr id="32" name="Line 51"/>
        <xdr:cNvSpPr>
          <a:spLocks noChangeShapeType="1"/>
        </xdr:cNvSpPr>
      </xdr:nvSpPr>
      <xdr:spPr>
        <a:xfrm>
          <a:off x="1609725" y="5764530"/>
          <a:ext cx="0" cy="2171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17</xdr:row>
      <xdr:rowOff>76200</xdr:rowOff>
    </xdr:from>
    <xdr:to>
      <xdr:col>8</xdr:col>
      <xdr:colOff>238125</xdr:colOff>
      <xdr:row>17</xdr:row>
      <xdr:rowOff>76200</xdr:rowOff>
    </xdr:to>
    <xdr:sp>
      <xdr:nvSpPr>
        <xdr:cNvPr id="33" name="Line 52"/>
        <xdr:cNvSpPr>
          <a:spLocks noChangeShapeType="1"/>
        </xdr:cNvSpPr>
      </xdr:nvSpPr>
      <xdr:spPr>
        <a:xfrm>
          <a:off x="1600200" y="5764530"/>
          <a:ext cx="416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17</xdr:row>
      <xdr:rowOff>85725</xdr:rowOff>
    </xdr:from>
    <xdr:to>
      <xdr:col>8</xdr:col>
      <xdr:colOff>238125</xdr:colOff>
      <xdr:row>18</xdr:row>
      <xdr:rowOff>11775</xdr:rowOff>
    </xdr:to>
    <xdr:sp>
      <xdr:nvSpPr>
        <xdr:cNvPr id="34" name="Line 53"/>
        <xdr:cNvSpPr>
          <a:spLocks noChangeShapeType="1"/>
        </xdr:cNvSpPr>
      </xdr:nvSpPr>
      <xdr:spPr>
        <a:xfrm>
          <a:off x="5762625" y="577405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16</xdr:row>
      <xdr:rowOff>247649</xdr:rowOff>
    </xdr:from>
    <xdr:to>
      <xdr:col>4</xdr:col>
      <xdr:colOff>304800</xdr:colOff>
      <xdr:row>17</xdr:row>
      <xdr:rowOff>359999</xdr:rowOff>
    </xdr:to>
    <xdr:sp>
      <xdr:nvSpPr>
        <xdr:cNvPr id="35" name="Line 56"/>
        <xdr:cNvSpPr>
          <a:spLocks noChangeShapeType="1"/>
        </xdr:cNvSpPr>
      </xdr:nvSpPr>
      <xdr:spPr>
        <a:xfrm>
          <a:off x="3028950" y="5641975"/>
          <a:ext cx="0" cy="339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17</xdr:row>
      <xdr:rowOff>76200</xdr:rowOff>
    </xdr:from>
    <xdr:to>
      <xdr:col>6</xdr:col>
      <xdr:colOff>361950</xdr:colOff>
      <xdr:row>18</xdr:row>
      <xdr:rowOff>2250</xdr:rowOff>
    </xdr:to>
    <xdr:sp>
      <xdr:nvSpPr>
        <xdr:cNvPr id="36" name="Line 57"/>
        <xdr:cNvSpPr>
          <a:spLocks noChangeShapeType="1"/>
        </xdr:cNvSpPr>
      </xdr:nvSpPr>
      <xdr:spPr>
        <a:xfrm>
          <a:off x="4400550" y="576453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14</xdr:row>
      <xdr:rowOff>9524</xdr:rowOff>
    </xdr:from>
    <xdr:to>
      <xdr:col>4</xdr:col>
      <xdr:colOff>304800</xdr:colOff>
      <xdr:row>14</xdr:row>
      <xdr:rowOff>225524</xdr:rowOff>
    </xdr:to>
    <xdr:sp>
      <xdr:nvSpPr>
        <xdr:cNvPr id="37" name="Line 49"/>
        <xdr:cNvSpPr>
          <a:spLocks noChangeShapeType="1"/>
        </xdr:cNvSpPr>
      </xdr:nvSpPr>
      <xdr:spPr>
        <a:xfrm>
          <a:off x="3028950" y="4817110"/>
          <a:ext cx="0" cy="2165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366346</xdr:colOff>
      <xdr:row>0</xdr:row>
      <xdr:rowOff>314011</xdr:rowOff>
    </xdr:from>
    <xdr:to>
      <xdr:col>22</xdr:col>
      <xdr:colOff>353681</xdr:colOff>
      <xdr:row>0</xdr:row>
      <xdr:rowOff>647386</xdr:rowOff>
    </xdr:to>
    <xdr:sp>
      <xdr:nvSpPr>
        <xdr:cNvPr id="38" name="圆角矩形 37">
          <a:hlinkClick xmlns:r="http://schemas.openxmlformats.org/officeDocument/2006/relationships" r:id="rId1"/>
        </xdr:cNvPr>
        <xdr:cNvSpPr/>
      </xdr:nvSpPr>
      <xdr:spPr>
        <a:xfrm>
          <a:off x="15119985" y="313690"/>
          <a:ext cx="6540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23</xdr:row>
      <xdr:rowOff>76200</xdr:rowOff>
    </xdr:from>
    <xdr:to>
      <xdr:col>5</xdr:col>
      <xdr:colOff>533400</xdr:colOff>
      <xdr:row>23</xdr:row>
      <xdr:rowOff>76200</xdr:rowOff>
    </xdr:to>
    <xdr:sp>
      <xdr:nvSpPr>
        <xdr:cNvPr id="2" name="Line 1"/>
        <xdr:cNvSpPr>
          <a:spLocks noChangeShapeType="1"/>
        </xdr:cNvSpPr>
      </xdr:nvSpPr>
      <xdr:spPr>
        <a:xfrm>
          <a:off x="4972050" y="646557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15</xdr:row>
      <xdr:rowOff>0</xdr:rowOff>
    </xdr:from>
    <xdr:to>
      <xdr:col>5</xdr:col>
      <xdr:colOff>533400</xdr:colOff>
      <xdr:row>23</xdr:row>
      <xdr:rowOff>85725</xdr:rowOff>
    </xdr:to>
    <xdr:sp>
      <xdr:nvSpPr>
        <xdr:cNvPr id="3" name="Line 2"/>
        <xdr:cNvSpPr>
          <a:spLocks noChangeShapeType="1"/>
        </xdr:cNvSpPr>
      </xdr:nvSpPr>
      <xdr:spPr>
        <a:xfrm flipV="1">
          <a:off x="5505450" y="4347210"/>
          <a:ext cx="0" cy="21278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542925</xdr:colOff>
      <xdr:row>15</xdr:row>
      <xdr:rowOff>9525</xdr:rowOff>
    </xdr:from>
    <xdr:to>
      <xdr:col>6</xdr:col>
      <xdr:colOff>0</xdr:colOff>
      <xdr:row>15</xdr:row>
      <xdr:rowOff>9525</xdr:rowOff>
    </xdr:to>
    <xdr:sp>
      <xdr:nvSpPr>
        <xdr:cNvPr id="4" name="Line 3"/>
        <xdr:cNvSpPr>
          <a:spLocks noChangeShapeType="1"/>
        </xdr:cNvSpPr>
      </xdr:nvSpPr>
      <xdr:spPr>
        <a:xfrm>
          <a:off x="5514975" y="435673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66675</xdr:rowOff>
    </xdr:from>
    <xdr:to>
      <xdr:col>9</xdr:col>
      <xdr:colOff>9525</xdr:colOff>
      <xdr:row>11</xdr:row>
      <xdr:rowOff>66675</xdr:rowOff>
    </xdr:to>
    <xdr:sp>
      <xdr:nvSpPr>
        <xdr:cNvPr id="5" name="Line 4"/>
        <xdr:cNvSpPr>
          <a:spLocks noChangeShapeType="1"/>
        </xdr:cNvSpPr>
      </xdr:nvSpPr>
      <xdr:spPr>
        <a:xfrm>
          <a:off x="7820025" y="339280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76200</xdr:rowOff>
    </xdr:from>
    <xdr:to>
      <xdr:col>5</xdr:col>
      <xdr:colOff>409575</xdr:colOff>
      <xdr:row>20</xdr:row>
      <xdr:rowOff>76200</xdr:rowOff>
    </xdr:to>
    <xdr:sp>
      <xdr:nvSpPr>
        <xdr:cNvPr id="6" name="Line 6"/>
        <xdr:cNvSpPr>
          <a:spLocks noChangeShapeType="1"/>
        </xdr:cNvSpPr>
      </xdr:nvSpPr>
      <xdr:spPr>
        <a:xfrm>
          <a:off x="4972050" y="569976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5</xdr:row>
      <xdr:rowOff>57150</xdr:rowOff>
    </xdr:from>
    <xdr:to>
      <xdr:col>5</xdr:col>
      <xdr:colOff>390525</xdr:colOff>
      <xdr:row>20</xdr:row>
      <xdr:rowOff>85725</xdr:rowOff>
    </xdr:to>
    <xdr:sp>
      <xdr:nvSpPr>
        <xdr:cNvPr id="7" name="Line 7"/>
        <xdr:cNvSpPr>
          <a:spLocks noChangeShapeType="1"/>
        </xdr:cNvSpPr>
      </xdr:nvSpPr>
      <xdr:spPr>
        <a:xfrm flipH="1" flipV="1">
          <a:off x="5362575" y="1851660"/>
          <a:ext cx="0" cy="385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5</xdr:row>
      <xdr:rowOff>66675</xdr:rowOff>
    </xdr:from>
    <xdr:to>
      <xdr:col>6</xdr:col>
      <xdr:colOff>0</xdr:colOff>
      <xdr:row>5</xdr:row>
      <xdr:rowOff>66675</xdr:rowOff>
    </xdr:to>
    <xdr:sp>
      <xdr:nvSpPr>
        <xdr:cNvPr id="8" name="Line 8"/>
        <xdr:cNvSpPr>
          <a:spLocks noChangeShapeType="1"/>
        </xdr:cNvSpPr>
      </xdr:nvSpPr>
      <xdr:spPr>
        <a:xfrm>
          <a:off x="5353050" y="1861185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4</xdr:row>
      <xdr:rowOff>95250</xdr:rowOff>
    </xdr:from>
    <xdr:to>
      <xdr:col>9</xdr:col>
      <xdr:colOff>9525</xdr:colOff>
      <xdr:row>4</xdr:row>
      <xdr:rowOff>95250</xdr:rowOff>
    </xdr:to>
    <xdr:sp>
      <xdr:nvSpPr>
        <xdr:cNvPr id="9" name="Line 9"/>
        <xdr:cNvSpPr>
          <a:spLocks noChangeShapeType="1"/>
        </xdr:cNvSpPr>
      </xdr:nvSpPr>
      <xdr:spPr>
        <a:xfrm>
          <a:off x="7820025" y="163449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19</xdr:row>
      <xdr:rowOff>85725</xdr:rowOff>
    </xdr:from>
    <xdr:to>
      <xdr:col>6</xdr:col>
      <xdr:colOff>0</xdr:colOff>
      <xdr:row>19</xdr:row>
      <xdr:rowOff>85725</xdr:rowOff>
    </xdr:to>
    <xdr:sp>
      <xdr:nvSpPr>
        <xdr:cNvPr id="10" name="Line 11"/>
        <xdr:cNvSpPr>
          <a:spLocks noChangeShapeType="1"/>
        </xdr:cNvSpPr>
      </xdr:nvSpPr>
      <xdr:spPr>
        <a:xfrm>
          <a:off x="5505450" y="545401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66675</xdr:rowOff>
    </xdr:from>
    <xdr:to>
      <xdr:col>9</xdr:col>
      <xdr:colOff>9525</xdr:colOff>
      <xdr:row>19</xdr:row>
      <xdr:rowOff>66675</xdr:rowOff>
    </xdr:to>
    <xdr:sp>
      <xdr:nvSpPr>
        <xdr:cNvPr id="11" name="Line 12"/>
        <xdr:cNvSpPr>
          <a:spLocks noChangeShapeType="1"/>
        </xdr:cNvSpPr>
      </xdr:nvSpPr>
      <xdr:spPr>
        <a:xfrm>
          <a:off x="7820025" y="543496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343958</xdr:colOff>
      <xdr:row>0</xdr:row>
      <xdr:rowOff>264582</xdr:rowOff>
    </xdr:from>
    <xdr:to>
      <xdr:col>14</xdr:col>
      <xdr:colOff>313266</xdr:colOff>
      <xdr:row>0</xdr:row>
      <xdr:rowOff>597957</xdr:rowOff>
    </xdr:to>
    <xdr:sp>
      <xdr:nvSpPr>
        <xdr:cNvPr id="12" name="圆角矩形 11">
          <a:hlinkClick xmlns:r="http://schemas.openxmlformats.org/officeDocument/2006/relationships" r:id="rId1"/>
        </xdr:cNvPr>
        <xdr:cNvSpPr/>
      </xdr:nvSpPr>
      <xdr:spPr>
        <a:xfrm>
          <a:off x="11897360" y="264160"/>
          <a:ext cx="65532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目录</a:t>
          </a:r>
          <a:endParaRPr lang="zh-CN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xcel&#34920;&#26684;&#36164;&#26009;\338&#20010;&#12304;&#36130;&#21153;&#34892;&#25919;EXCEL&#27169;&#26495;&#12305;\4-&#12304;&#36130;&#21153;&#34892;&#25919;EXCEL&#27169;&#26495;&#12305;338&#20010;\1-&#36130;&#21153;&#20998;&#26512;&#34920;-&#19977;&#22823;&#20027;&#34920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Excel&#34920;&#26684;&#36164;&#26009;\338&#20010;&#12304;&#36130;&#21153;&#34892;&#25919;EXCEL&#27169;&#26495;&#12305;\4-&#12304;&#36130;&#21153;&#34892;&#25919;EXCEL&#27169;&#26495;&#12305;338&#20010;\&#27169;&#26495;\&#12304;&#36130;&#21153;&#25253;&#34920;&#20998;&#26512;&#12305;&#29616;&#37329;&#27969;&#37327;&#34920;\&#12304;&#36130;&#21153;&#25253;&#34920;&#20998;&#26512;&#12305;&#29616;&#37329;&#27969;&#3732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\&#20462;&#25913;&#21518;\&#34920;\&#31532;9&#31456;\&#36164;&#20135;&#36127;&#2053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Excel&#34920;&#26684;&#36164;&#26009;\338&#20010;&#12304;&#36130;&#21153;&#34892;&#25919;EXCEL&#27169;&#26495;&#12305;\4-&#12304;&#36130;&#21153;&#34892;&#25919;EXCEL&#27169;&#26495;&#12305;338&#20010;\&#30334;&#24230;&#32593;&#30424;\&#34920;&#26684;\Excel&#36130;&#21153;&#36134;&#27169;&#26495;(&#36229;&#23454;&#29992;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参数及说明表"/>
      <sheetName val="资产负债表"/>
      <sheetName val="利润及利润分配表"/>
      <sheetName val="现金流量表"/>
      <sheetName val="比较资产负债表"/>
      <sheetName val="共同比资产负债表"/>
      <sheetName val="比较利润及利润分配表"/>
      <sheetName val="比较现金流量表"/>
      <sheetName val="共同比现金流量表"/>
      <sheetName val="财务比率表"/>
      <sheetName val="杜邦分析表"/>
      <sheetName val="销售成本倒轧表"/>
    </sheetNames>
    <sheetDataSet>
      <sheetData sheetId="0">
        <row r="8">
          <cell r="C8">
            <v>0</v>
          </cell>
        </row>
        <row r="9">
          <cell r="C9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</sheetNames>
    <sheetDataSet>
      <sheetData sheetId="0">
        <row r="14">
          <cell r="C14">
            <v>0</v>
          </cell>
          <cell r="D14">
            <v>0</v>
          </cell>
        </row>
        <row r="15">
          <cell r="C15">
            <v>105000</v>
          </cell>
          <cell r="D15">
            <v>131000</v>
          </cell>
        </row>
        <row r="21">
          <cell r="C21">
            <v>0</v>
          </cell>
          <cell r="D21">
            <v>0</v>
          </cell>
        </row>
        <row r="24"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31">
          <cell r="C31">
            <v>0</v>
          </cell>
          <cell r="D31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资产负债表"/>
      <sheetName val="明细账"/>
      <sheetName val="总账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会计科目"/>
      <sheetName val="凭证录入"/>
      <sheetName val="凭证打印"/>
      <sheetName val="科目余额表"/>
      <sheetName val="资产负债表"/>
      <sheetName val="损益表"/>
      <sheetName val="表外数据录入"/>
      <sheetName val="现金流量表"/>
      <sheetName val="丁字账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Excel-淡蓝">
      <a:dk1>
        <a:srgbClr val="000000"/>
      </a:dk1>
      <a:lt1>
        <a:srgbClr val="FFFFFF"/>
      </a:lt1>
      <a:dk2>
        <a:srgbClr val="44546A"/>
      </a:dk2>
      <a:lt2>
        <a:srgbClr val="FFFFFF"/>
      </a:lt2>
      <a:accent1>
        <a:srgbClr val="366092"/>
      </a:accent1>
      <a:accent2>
        <a:srgbClr val="DDE5F0"/>
      </a:accent2>
      <a:accent3>
        <a:srgbClr val="F3C059"/>
      </a:accent3>
      <a:accent4>
        <a:srgbClr val="BCD75D"/>
      </a:accent4>
      <a:accent5>
        <a:srgbClr val="80BED7"/>
      </a:accent5>
      <a:accent6>
        <a:srgbClr val="0BA1B5"/>
      </a:accent6>
      <a:hlink>
        <a:srgbClr val="BB0A0B"/>
      </a:hlink>
      <a:folHlink>
        <a:srgbClr val="BB0A0B"/>
      </a:folHlink>
    </a:clrScheme>
    <a:fontScheme name="Lao UI">
      <a:majorFont>
        <a:latin typeface="Lao UI"/>
        <a:ea typeface="微软雅黑"/>
        <a:cs typeface=""/>
      </a:majorFont>
      <a:minorFont>
        <a:latin typeface="Lao UI"/>
        <a:ea typeface="微软雅黑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1"/>
  <sheetViews>
    <sheetView tabSelected="1" zoomScale="110" zoomScaleNormal="110" workbookViewId="0">
      <selection activeCell="P10" sqref="P10"/>
    </sheetView>
  </sheetViews>
  <sheetFormatPr defaultColWidth="9" defaultRowHeight="17.25"/>
  <cols>
    <col min="1" max="2" width="9" style="165"/>
    <col min="3" max="3" width="19.75" style="165" customWidth="1"/>
    <col min="4" max="4" width="30.75" style="165" customWidth="1"/>
    <col min="5" max="7" width="9" style="165"/>
    <col min="8" max="8" width="26.5" style="165" customWidth="1"/>
    <col min="9" max="16384" width="9" style="165"/>
  </cols>
  <sheetData>
    <row r="1" s="267" customFormat="1" ht="74.25" customHeight="1" spans="1:254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IT1" s="303" t="s">
        <v>1</v>
      </c>
    </row>
    <row r="2" s="267" customFormat="1" ht="16.5" customHeight="1" spans="1:254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IT2" s="303"/>
    </row>
    <row r="3" s="268" customFormat="1" ht="48" customHeight="1" spans="1:11">
      <c r="A3" s="271"/>
      <c r="B3" s="271"/>
      <c r="C3" s="272" t="s">
        <v>2</v>
      </c>
      <c r="D3" s="273"/>
      <c r="E3" s="274"/>
      <c r="F3" s="271"/>
      <c r="G3" s="275" t="s">
        <v>3</v>
      </c>
      <c r="H3" s="275"/>
      <c r="I3" s="275"/>
      <c r="J3" s="271"/>
      <c r="K3" s="271"/>
    </row>
    <row r="4" s="267" customFormat="1" ht="27" customHeight="1" spans="1:11">
      <c r="A4" s="276"/>
      <c r="B4" s="276"/>
      <c r="C4" s="277" t="s">
        <v>4</v>
      </c>
      <c r="D4" s="278" t="s">
        <v>5</v>
      </c>
      <c r="E4" s="279"/>
      <c r="F4" s="276"/>
      <c r="G4" s="280">
        <v>1</v>
      </c>
      <c r="H4" s="281" t="s">
        <v>6</v>
      </c>
      <c r="I4" s="298"/>
      <c r="J4" s="299"/>
      <c r="K4" s="276"/>
    </row>
    <row r="5" s="267" customFormat="1" ht="27" customHeight="1" spans="1:11">
      <c r="A5" s="276"/>
      <c r="B5" s="276"/>
      <c r="C5" s="277" t="s">
        <v>7</v>
      </c>
      <c r="D5" s="282" t="s">
        <v>8</v>
      </c>
      <c r="E5" s="279"/>
      <c r="F5" s="276"/>
      <c r="G5" s="280">
        <v>2</v>
      </c>
      <c r="H5" s="281" t="s">
        <v>9</v>
      </c>
      <c r="I5" s="298"/>
      <c r="J5" s="299"/>
      <c r="K5" s="276"/>
    </row>
    <row r="6" s="267" customFormat="1" ht="27" customHeight="1" spans="1:11">
      <c r="A6" s="276"/>
      <c r="B6" s="276"/>
      <c r="C6" s="277" t="s">
        <v>10</v>
      </c>
      <c r="D6" s="282" t="s">
        <v>11</v>
      </c>
      <c r="E6" s="279"/>
      <c r="F6" s="276"/>
      <c r="G6" s="280">
        <v>3</v>
      </c>
      <c r="H6" s="283" t="s">
        <v>12</v>
      </c>
      <c r="I6" s="298"/>
      <c r="J6" s="299"/>
      <c r="K6" s="276"/>
    </row>
    <row r="7" s="267" customFormat="1" ht="27" customHeight="1" spans="1:11">
      <c r="A7" s="276"/>
      <c r="B7" s="276"/>
      <c r="C7" s="277" t="s">
        <v>13</v>
      </c>
      <c r="D7" s="278" t="s">
        <v>14</v>
      </c>
      <c r="E7" s="279"/>
      <c r="F7" s="276"/>
      <c r="G7" s="280">
        <v>4</v>
      </c>
      <c r="H7" s="284" t="s">
        <v>15</v>
      </c>
      <c r="I7" s="298"/>
      <c r="J7" s="299"/>
      <c r="K7" s="276"/>
    </row>
    <row r="8" s="267" customFormat="1" ht="27" customHeight="1" spans="1:11">
      <c r="A8" s="276"/>
      <c r="B8" s="276"/>
      <c r="C8" s="277" t="s">
        <v>16</v>
      </c>
      <c r="D8" s="278" t="s">
        <v>17</v>
      </c>
      <c r="E8" s="279"/>
      <c r="F8" s="276"/>
      <c r="G8" s="280">
        <v>5</v>
      </c>
      <c r="H8" s="284" t="s">
        <v>18</v>
      </c>
      <c r="I8" s="298"/>
      <c r="J8" s="299"/>
      <c r="K8" s="276"/>
    </row>
    <row r="9" s="267" customFormat="1" ht="27" customHeight="1" spans="1:11">
      <c r="A9" s="276"/>
      <c r="B9" s="276"/>
      <c r="C9" s="277" t="s">
        <v>19</v>
      </c>
      <c r="D9" s="278" t="s">
        <v>20</v>
      </c>
      <c r="E9" s="279"/>
      <c r="F9" s="276"/>
      <c r="G9" s="280">
        <v>6</v>
      </c>
      <c r="H9" s="284" t="s">
        <v>21</v>
      </c>
      <c r="I9" s="298"/>
      <c r="J9" s="299"/>
      <c r="K9" s="276"/>
    </row>
    <row r="10" s="267" customFormat="1" ht="27" customHeight="1" spans="1:11">
      <c r="A10" s="276"/>
      <c r="B10" s="276"/>
      <c r="C10" s="277" t="s">
        <v>22</v>
      </c>
      <c r="D10" s="278" t="s">
        <v>23</v>
      </c>
      <c r="E10" s="279"/>
      <c r="F10" s="276"/>
      <c r="G10" s="280">
        <v>7</v>
      </c>
      <c r="H10" s="284" t="s">
        <v>24</v>
      </c>
      <c r="I10" s="298"/>
      <c r="J10" s="299"/>
      <c r="K10" s="276"/>
    </row>
    <row r="11" s="267" customFormat="1" ht="27" customHeight="1" spans="1:11">
      <c r="A11" s="276"/>
      <c r="B11" s="276"/>
      <c r="C11" s="277" t="s">
        <v>25</v>
      </c>
      <c r="D11" s="285" t="s">
        <v>26</v>
      </c>
      <c r="E11" s="279"/>
      <c r="F11" s="276"/>
      <c r="G11" s="280">
        <v>8</v>
      </c>
      <c r="H11" s="284" t="s">
        <v>27</v>
      </c>
      <c r="I11" s="298"/>
      <c r="J11" s="299"/>
      <c r="K11" s="276"/>
    </row>
    <row r="12" s="267" customFormat="1" ht="27" customHeight="1" spans="1:11">
      <c r="A12" s="276"/>
      <c r="B12" s="276"/>
      <c r="C12" s="286"/>
      <c r="D12" s="287"/>
      <c r="E12" s="288"/>
      <c r="F12" s="276"/>
      <c r="G12" s="280">
        <v>9</v>
      </c>
      <c r="H12" s="284" t="s">
        <v>28</v>
      </c>
      <c r="I12" s="298"/>
      <c r="J12" s="299"/>
      <c r="K12" s="276"/>
    </row>
    <row r="13" s="267" customFormat="1" ht="27" customHeight="1" spans="1:11">
      <c r="A13" s="276"/>
      <c r="B13" s="276"/>
      <c r="C13" s="286"/>
      <c r="D13" s="287"/>
      <c r="E13" s="288"/>
      <c r="F13" s="276"/>
      <c r="G13" s="280">
        <v>10</v>
      </c>
      <c r="H13" s="284" t="s">
        <v>29</v>
      </c>
      <c r="I13" s="298"/>
      <c r="J13" s="299"/>
      <c r="K13" s="276"/>
    </row>
    <row r="14" s="267" customFormat="1" ht="27" customHeight="1" spans="1:11">
      <c r="A14" s="276"/>
      <c r="B14" s="276"/>
      <c r="C14" s="289"/>
      <c r="D14" s="290"/>
      <c r="E14" s="291"/>
      <c r="F14" s="276"/>
      <c r="G14" s="280">
        <v>11</v>
      </c>
      <c r="H14" s="292" t="s">
        <v>30</v>
      </c>
      <c r="I14" s="298"/>
      <c r="J14" s="299"/>
      <c r="K14" s="276"/>
    </row>
    <row r="15" ht="27" customHeight="1" spans="1:11">
      <c r="A15" s="293"/>
      <c r="B15" s="293"/>
      <c r="C15" s="293"/>
      <c r="D15" s="293"/>
      <c r="E15" s="293"/>
      <c r="F15" s="293"/>
      <c r="G15" s="294">
        <v>12</v>
      </c>
      <c r="H15" s="295" t="s">
        <v>31</v>
      </c>
      <c r="I15" s="300"/>
      <c r="J15" s="301"/>
      <c r="K15" s="293"/>
    </row>
    <row r="16" ht="27" customHeight="1" spans="1:11">
      <c r="A16" s="293"/>
      <c r="B16" s="293"/>
      <c r="C16" s="293"/>
      <c r="D16" s="293"/>
      <c r="E16" s="293"/>
      <c r="F16" s="293"/>
      <c r="G16" s="294">
        <v>13</v>
      </c>
      <c r="H16" s="295" t="s">
        <v>32</v>
      </c>
      <c r="I16" s="300"/>
      <c r="J16" s="301"/>
      <c r="K16" s="293"/>
    </row>
    <row r="17" ht="27" customHeight="1" spans="1:11">
      <c r="A17" s="293"/>
      <c r="B17" s="293"/>
      <c r="C17" s="293"/>
      <c r="D17" s="293"/>
      <c r="E17" s="293"/>
      <c r="F17" s="293"/>
      <c r="G17" s="294">
        <v>14</v>
      </c>
      <c r="H17" s="295" t="s">
        <v>33</v>
      </c>
      <c r="I17" s="300"/>
      <c r="J17" s="301"/>
      <c r="K17" s="293"/>
    </row>
    <row r="18" ht="45.75" customHeight="1" spans="1:11">
      <c r="A18" s="293"/>
      <c r="B18" s="293"/>
      <c r="C18" s="293"/>
      <c r="D18" s="293"/>
      <c r="E18" s="293"/>
      <c r="F18" s="293"/>
      <c r="G18" s="296"/>
      <c r="H18" s="297"/>
      <c r="I18" s="302"/>
      <c r="J18" s="301"/>
      <c r="K18" s="293"/>
    </row>
    <row r="19" ht="21.95" customHeight="1" spans="1:11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</row>
    <row r="20" ht="21.95" customHeight="1" spans="1:11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</row>
    <row r="21" ht="21.95" customHeight="1" spans="1:11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ht="21.95" customHeight="1" spans="1:11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</row>
    <row r="23" ht="21.95" customHeight="1" spans="3:11">
      <c r="C23" s="166"/>
      <c r="D23" s="166"/>
      <c r="E23" s="166"/>
      <c r="F23" s="166"/>
      <c r="G23" s="166"/>
      <c r="H23" s="166"/>
      <c r="I23" s="166"/>
      <c r="J23" s="166"/>
      <c r="K23" s="166"/>
    </row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</sheetData>
  <mergeCells count="3">
    <mergeCell ref="A1:K1"/>
    <mergeCell ref="C3:E3"/>
    <mergeCell ref="G3:I3"/>
  </mergeCells>
  <conditionalFormatting sqref="D4:D10">
    <cfRule type="cellIs" dxfId="0" priority="1" stopIfTrue="1" operator="equal">
      <formula>""</formula>
    </cfRule>
  </conditionalFormatting>
  <hyperlinks>
    <hyperlink ref="H4" location="目录!A1" display="目录"/>
    <hyperlink ref="H5" location="资产负债表!A1" display="资产负债表"/>
    <hyperlink ref="H6" location="利润及利润分配表!A1" display="利润及利润分配表"/>
    <hyperlink ref="H7" location="现金流量表!A1" display="现金流量表"/>
    <hyperlink ref="H8" location="比较资产负债表!A1" display="比较资产负债表"/>
    <hyperlink ref="H9" location="共同比资产负债表!A1" display="共同比资产负债表"/>
    <hyperlink ref="H10" location="共同比利润及利润分配表!A1" display="共同比利润及利润分配表"/>
    <hyperlink ref="H11" location="比较利润及利润分配表!A1" display="比较利润及利润分配表"/>
    <hyperlink ref="H12" location="比较现金流量表!A1" display="比较现金流量表"/>
    <hyperlink ref="H13" location="共同比现金流量表!A1" display="共同比现金流量表"/>
    <hyperlink ref="H14" location="财务比率表!A1" display="财务比率表"/>
    <hyperlink ref="H15" location="财务比率分析!A1" display="财务比率分析"/>
    <hyperlink ref="H16" location="杜邦分析模型!A1" display="杜邦分析模型"/>
    <hyperlink ref="H17" location="销售成本倒轧表!A1" display="销售成本倒轧表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90"/>
  <sheetViews>
    <sheetView zoomScale="90" zoomScaleNormal="90" workbookViewId="0">
      <selection activeCell="P10" sqref="P10"/>
    </sheetView>
  </sheetViews>
  <sheetFormatPr defaultColWidth="9" defaultRowHeight="11.25"/>
  <cols>
    <col min="1" max="1" width="10.375" style="138" customWidth="1"/>
    <col min="2" max="2" width="23.25" style="103" customWidth="1"/>
    <col min="3" max="4" width="20.625" style="103" customWidth="1"/>
    <col min="5" max="5" width="6.875" style="103" customWidth="1"/>
    <col min="6" max="9" width="9" style="103"/>
    <col min="10" max="10" width="24.25" style="103" customWidth="1"/>
    <col min="11" max="16384" width="9" style="103"/>
  </cols>
  <sheetData>
    <row r="1" ht="48.75" customHeight="1" spans="2:16">
      <c r="B1" s="262" t="s">
        <v>12</v>
      </c>
      <c r="C1" s="262"/>
      <c r="D1" s="262"/>
      <c r="K1" s="102"/>
      <c r="L1" s="102"/>
      <c r="M1" s="102"/>
      <c r="N1" s="102"/>
      <c r="O1" s="102"/>
      <c r="P1" s="102"/>
    </row>
    <row r="2" ht="18" customHeight="1" spans="2:16">
      <c r="B2" s="198" t="s">
        <v>34</v>
      </c>
      <c r="C2" s="198"/>
      <c r="D2" s="198" t="str">
        <f>CONCATENATE("日期：",[1]基本参数及说明表!C7)</f>
        <v>日期：</v>
      </c>
      <c r="K2" s="102"/>
      <c r="L2" s="102"/>
      <c r="M2" s="102"/>
      <c r="N2" s="102"/>
      <c r="O2" s="102"/>
      <c r="P2" s="102"/>
    </row>
    <row r="3" ht="18" customHeight="1" spans="2:16">
      <c r="B3" s="198" t="s">
        <v>35</v>
      </c>
      <c r="C3" s="198"/>
      <c r="D3" s="198" t="s">
        <v>36</v>
      </c>
      <c r="K3" s="102"/>
      <c r="L3" s="102"/>
      <c r="M3" s="102"/>
      <c r="N3" s="102"/>
      <c r="O3" s="102"/>
      <c r="P3" s="102"/>
    </row>
    <row r="4" ht="18" customHeight="1" spans="2:16">
      <c r="B4" s="200" t="s">
        <v>37</v>
      </c>
      <c r="C4" s="200" t="s">
        <v>38</v>
      </c>
      <c r="D4" s="200" t="s">
        <v>39</v>
      </c>
      <c r="K4" s="102"/>
      <c r="L4" s="102"/>
      <c r="M4" s="102"/>
      <c r="N4" s="102"/>
      <c r="O4" s="102"/>
      <c r="P4" s="102"/>
    </row>
    <row r="5" ht="18" customHeight="1" spans="2:16">
      <c r="B5" s="263" t="s">
        <v>40</v>
      </c>
      <c r="C5" s="264">
        <v>60000</v>
      </c>
      <c r="D5" s="264">
        <v>80000</v>
      </c>
      <c r="K5" s="102"/>
      <c r="L5" s="102"/>
      <c r="M5" s="102"/>
      <c r="N5" s="102"/>
      <c r="O5" s="102"/>
      <c r="P5" s="102"/>
    </row>
    <row r="6" ht="18" customHeight="1" spans="2:16">
      <c r="B6" s="203" t="s">
        <v>41</v>
      </c>
      <c r="C6" s="252">
        <v>40000</v>
      </c>
      <c r="D6" s="254">
        <v>48000</v>
      </c>
      <c r="K6" s="102"/>
      <c r="L6" s="102"/>
      <c r="M6" s="102"/>
      <c r="N6" s="102"/>
      <c r="O6" s="102"/>
      <c r="P6" s="102"/>
    </row>
    <row r="7" ht="18" customHeight="1" spans="2:16">
      <c r="B7" s="203" t="s">
        <v>42</v>
      </c>
      <c r="C7" s="252">
        <v>8000</v>
      </c>
      <c r="D7" s="254">
        <v>12000</v>
      </c>
      <c r="K7" s="102"/>
      <c r="L7" s="102"/>
      <c r="M7" s="102"/>
      <c r="N7" s="102"/>
      <c r="O7" s="102"/>
      <c r="P7" s="102"/>
    </row>
    <row r="8" ht="18" customHeight="1" spans="2:16">
      <c r="B8" s="207" t="s">
        <v>43</v>
      </c>
      <c r="C8" s="207">
        <f>C5-C6-C7</f>
        <v>12000</v>
      </c>
      <c r="D8" s="207">
        <f>D5-D6-D7</f>
        <v>20000</v>
      </c>
      <c r="K8" s="102"/>
      <c r="L8" s="102"/>
      <c r="M8" s="102"/>
      <c r="N8" s="102"/>
      <c r="O8" s="102"/>
      <c r="P8" s="102"/>
    </row>
    <row r="9" ht="18" customHeight="1" spans="2:16">
      <c r="B9" s="203" t="s">
        <v>44</v>
      </c>
      <c r="C9" s="252">
        <v>8000</v>
      </c>
      <c r="D9" s="254">
        <v>12000</v>
      </c>
      <c r="K9" s="102"/>
      <c r="L9" s="102"/>
      <c r="M9" s="102"/>
      <c r="N9" s="102"/>
      <c r="O9" s="102"/>
      <c r="P9" s="102"/>
    </row>
    <row r="10" ht="18" customHeight="1" spans="2:16">
      <c r="B10" s="203" t="s">
        <v>45</v>
      </c>
      <c r="C10" s="252">
        <v>6000</v>
      </c>
      <c r="D10" s="254">
        <v>7000</v>
      </c>
      <c r="K10" s="102"/>
      <c r="L10" s="102"/>
      <c r="M10" s="102"/>
      <c r="N10" s="102"/>
      <c r="O10" s="102"/>
      <c r="P10" s="102"/>
    </row>
    <row r="11" ht="18" customHeight="1" spans="2:16">
      <c r="B11" s="203" t="s">
        <v>46</v>
      </c>
      <c r="C11" s="252">
        <v>5000</v>
      </c>
      <c r="D11" s="254">
        <v>6000</v>
      </c>
      <c r="K11" s="102"/>
      <c r="L11" s="102"/>
      <c r="M11" s="102"/>
      <c r="N11" s="102"/>
      <c r="O11" s="102"/>
      <c r="P11" s="102"/>
    </row>
    <row r="12" ht="18" customHeight="1" spans="2:16">
      <c r="B12" s="203" t="s">
        <v>47</v>
      </c>
      <c r="C12" s="252">
        <v>3000</v>
      </c>
      <c r="D12" s="254">
        <v>3800</v>
      </c>
      <c r="K12" s="102"/>
      <c r="L12" s="102"/>
      <c r="M12" s="102"/>
      <c r="N12" s="102"/>
      <c r="O12" s="102"/>
      <c r="P12" s="102"/>
    </row>
    <row r="13" ht="18" customHeight="1" spans="2:16">
      <c r="B13" s="207" t="s">
        <v>48</v>
      </c>
      <c r="C13" s="207">
        <f>C8+C9-C10-C11-C12</f>
        <v>6000</v>
      </c>
      <c r="D13" s="207">
        <f>D8+D9-D10-D11-D12</f>
        <v>15200</v>
      </c>
      <c r="K13" s="102"/>
      <c r="L13" s="102"/>
      <c r="M13" s="102"/>
      <c r="N13" s="102"/>
      <c r="O13" s="102"/>
      <c r="P13" s="102"/>
    </row>
    <row r="14" ht="18" customHeight="1" spans="2:16">
      <c r="B14" s="203" t="s">
        <v>49</v>
      </c>
      <c r="C14" s="252"/>
      <c r="D14" s="254"/>
      <c r="K14" s="102"/>
      <c r="L14" s="102"/>
      <c r="M14" s="102"/>
      <c r="N14" s="102"/>
      <c r="O14" s="102"/>
      <c r="P14" s="102"/>
    </row>
    <row r="15" ht="18" customHeight="1" spans="2:16">
      <c r="B15" s="220" t="s">
        <v>50</v>
      </c>
      <c r="C15" s="254"/>
      <c r="D15" s="254"/>
      <c r="K15" s="102"/>
      <c r="L15" s="102"/>
      <c r="M15" s="102"/>
      <c r="N15" s="102"/>
      <c r="O15" s="102"/>
      <c r="P15" s="102"/>
    </row>
    <row r="16" ht="18" customHeight="1" spans="2:16">
      <c r="B16" s="220" t="s">
        <v>51</v>
      </c>
      <c r="C16" s="254"/>
      <c r="D16" s="254"/>
      <c r="K16" s="102"/>
      <c r="L16" s="102"/>
      <c r="M16" s="102"/>
      <c r="N16" s="102"/>
      <c r="O16" s="102"/>
      <c r="P16" s="102"/>
    </row>
    <row r="17" ht="18" customHeight="1" spans="2:16">
      <c r="B17" s="220" t="s">
        <v>52</v>
      </c>
      <c r="C17" s="254"/>
      <c r="D17" s="254"/>
      <c r="K17" s="102"/>
      <c r="L17" s="102"/>
      <c r="M17" s="102"/>
      <c r="N17" s="102"/>
      <c r="O17" s="102"/>
      <c r="P17" s="102"/>
    </row>
    <row r="18" ht="18" customHeight="1" spans="2:16">
      <c r="B18" s="207" t="s">
        <v>53</v>
      </c>
      <c r="C18" s="207">
        <f>C13+C14+C15+C16-C17</f>
        <v>6000</v>
      </c>
      <c r="D18" s="207">
        <f>D13+D14+D15+D16-D17</f>
        <v>15200</v>
      </c>
      <c r="K18" s="102"/>
      <c r="L18" s="102"/>
      <c r="M18" s="102"/>
      <c r="N18" s="102"/>
      <c r="O18" s="102"/>
      <c r="P18" s="102"/>
    </row>
    <row r="19" ht="18" customHeight="1" spans="2:16">
      <c r="B19" s="220" t="s">
        <v>54</v>
      </c>
      <c r="C19" s="254"/>
      <c r="D19" s="254"/>
      <c r="K19" s="102"/>
      <c r="L19" s="102"/>
      <c r="M19" s="102"/>
      <c r="N19" s="102"/>
      <c r="O19" s="102"/>
      <c r="P19" s="102"/>
    </row>
    <row r="20" ht="18" customHeight="1" spans="2:16">
      <c r="B20" s="207" t="s">
        <v>55</v>
      </c>
      <c r="C20" s="207">
        <f>C18-C19</f>
        <v>6000</v>
      </c>
      <c r="D20" s="207">
        <f>D18-D19</f>
        <v>15200</v>
      </c>
      <c r="K20" s="102"/>
      <c r="L20" s="102"/>
      <c r="M20" s="102"/>
      <c r="N20" s="102"/>
      <c r="O20" s="102"/>
      <c r="P20" s="102"/>
    </row>
    <row r="21" ht="18" customHeight="1" spans="2:16">
      <c r="B21" s="220" t="s">
        <v>56</v>
      </c>
      <c r="C21" s="254"/>
      <c r="D21" s="254"/>
      <c r="K21" s="102"/>
      <c r="L21" s="102"/>
      <c r="M21" s="102"/>
      <c r="N21" s="102"/>
      <c r="O21" s="102"/>
      <c r="P21" s="102"/>
    </row>
    <row r="22" ht="18" customHeight="1" spans="2:16">
      <c r="B22" s="220" t="s">
        <v>57</v>
      </c>
      <c r="C22" s="254"/>
      <c r="D22" s="254"/>
      <c r="K22" s="102"/>
      <c r="L22" s="102"/>
      <c r="M22" s="102"/>
      <c r="N22" s="102"/>
      <c r="O22" s="102"/>
      <c r="P22" s="102"/>
    </row>
    <row r="23" ht="18" customHeight="1" spans="2:16">
      <c r="B23" s="207" t="s">
        <v>58</v>
      </c>
      <c r="C23" s="207">
        <f>C20+C21+C22</f>
        <v>6000</v>
      </c>
      <c r="D23" s="207">
        <f>D20+D21+D22</f>
        <v>15200</v>
      </c>
      <c r="K23" s="102"/>
      <c r="L23" s="102"/>
      <c r="M23" s="102"/>
      <c r="N23" s="102"/>
      <c r="O23" s="102"/>
      <c r="P23" s="102"/>
    </row>
    <row r="24" ht="18" customHeight="1" spans="2:16">
      <c r="B24" s="220" t="s">
        <v>59</v>
      </c>
      <c r="C24" s="254"/>
      <c r="D24" s="254"/>
      <c r="K24" s="102"/>
      <c r="L24" s="102"/>
      <c r="M24" s="102"/>
      <c r="N24" s="102"/>
      <c r="O24" s="102"/>
      <c r="P24" s="102"/>
    </row>
    <row r="25" ht="18" customHeight="1" spans="2:16">
      <c r="B25" s="220" t="s">
        <v>60</v>
      </c>
      <c r="C25" s="254"/>
      <c r="D25" s="254"/>
      <c r="K25" s="102"/>
      <c r="L25" s="102"/>
      <c r="M25" s="102"/>
      <c r="N25" s="102"/>
      <c r="O25" s="102"/>
      <c r="P25" s="102"/>
    </row>
    <row r="26" ht="18" customHeight="1" spans="2:16">
      <c r="B26" s="220" t="s">
        <v>61</v>
      </c>
      <c r="C26" s="254"/>
      <c r="D26" s="254"/>
      <c r="K26" s="102"/>
      <c r="L26" s="102"/>
      <c r="M26" s="102"/>
      <c r="N26" s="102"/>
      <c r="O26" s="102"/>
      <c r="P26" s="102"/>
    </row>
    <row r="27" ht="18" customHeight="1" spans="2:16">
      <c r="B27" s="220" t="s">
        <v>62</v>
      </c>
      <c r="C27" s="254"/>
      <c r="D27" s="254"/>
      <c r="K27" s="102"/>
      <c r="L27" s="102"/>
      <c r="M27" s="102"/>
      <c r="N27" s="102"/>
      <c r="O27" s="102"/>
      <c r="P27" s="102"/>
    </row>
    <row r="28" ht="18" customHeight="1" spans="2:16">
      <c r="B28" s="220" t="s">
        <v>63</v>
      </c>
      <c r="C28" s="254"/>
      <c r="D28" s="254"/>
      <c r="K28" s="102"/>
      <c r="L28" s="102"/>
      <c r="M28" s="102"/>
      <c r="N28" s="102"/>
      <c r="O28" s="102"/>
      <c r="P28" s="102"/>
    </row>
    <row r="29" ht="18" customHeight="1" spans="2:16">
      <c r="B29" s="220" t="s">
        <v>64</v>
      </c>
      <c r="C29" s="254"/>
      <c r="D29" s="254"/>
      <c r="K29" s="102"/>
      <c r="L29" s="102"/>
      <c r="M29" s="102"/>
      <c r="N29" s="102"/>
      <c r="O29" s="102"/>
      <c r="P29" s="102"/>
    </row>
    <row r="30" ht="18" customHeight="1" spans="2:16">
      <c r="B30" s="207" t="s">
        <v>65</v>
      </c>
      <c r="C30" s="207">
        <f>C23-SUM(C24:C29)</f>
        <v>6000</v>
      </c>
      <c r="D30" s="207">
        <f>D23-SUM(D24:D29)</f>
        <v>15200</v>
      </c>
      <c r="K30" s="102"/>
      <c r="L30" s="102"/>
      <c r="M30" s="102"/>
      <c r="N30" s="102"/>
      <c r="O30" s="102"/>
      <c r="P30" s="102"/>
    </row>
    <row r="31" ht="18" customHeight="1" spans="2:16">
      <c r="B31" s="220" t="s">
        <v>66</v>
      </c>
      <c r="C31" s="254"/>
      <c r="D31" s="254"/>
      <c r="K31" s="102"/>
      <c r="L31" s="102"/>
      <c r="M31" s="102"/>
      <c r="N31" s="102"/>
      <c r="O31" s="102"/>
      <c r="P31" s="102"/>
    </row>
    <row r="32" ht="18" customHeight="1" spans="2:4">
      <c r="B32" s="220" t="s">
        <v>67</v>
      </c>
      <c r="C32" s="254"/>
      <c r="D32" s="254"/>
    </row>
    <row r="33" ht="18" customHeight="1" spans="2:4">
      <c r="B33" s="220" t="s">
        <v>68</v>
      </c>
      <c r="C33" s="254"/>
      <c r="D33" s="254"/>
    </row>
    <row r="34" ht="18" customHeight="1" spans="2:4">
      <c r="B34" s="220" t="s">
        <v>69</v>
      </c>
      <c r="C34" s="254"/>
      <c r="D34" s="254"/>
    </row>
    <row r="35" ht="18" customHeight="1" spans="2:4">
      <c r="B35" s="207" t="s">
        <v>70</v>
      </c>
      <c r="C35" s="207">
        <f>C30-SUM(C31:C34)</f>
        <v>6000</v>
      </c>
      <c r="D35" s="207">
        <f>D30-SUM(D31:D34)</f>
        <v>15200</v>
      </c>
    </row>
    <row r="36" ht="18" customHeight="1" spans="2:4">
      <c r="B36" s="206" t="s">
        <v>71</v>
      </c>
      <c r="C36" s="220">
        <f>D21-C35</f>
        <v>-6000</v>
      </c>
      <c r="D36" s="206" t="str">
        <f>IF(C36=0,"平衡","不平衡")</f>
        <v>不平衡</v>
      </c>
    </row>
    <row r="37" ht="18" customHeight="1" spans="2:4">
      <c r="B37" s="206" t="s">
        <v>72</v>
      </c>
      <c r="C37" s="220">
        <v>15200</v>
      </c>
      <c r="D37" s="206" t="str">
        <f>IF(C37=0,"平衡","不平衡")</f>
        <v>不平衡</v>
      </c>
    </row>
    <row r="38" ht="18" customHeight="1" spans="2:4">
      <c r="B38" s="206" t="s">
        <v>73</v>
      </c>
      <c r="C38" s="265">
        <f>IF(C20=0,"",C24/C20)</f>
        <v>0</v>
      </c>
      <c r="D38" s="266" t="str">
        <f>IF(C20&lt;=0,IF(C24=0,"正确","不正确"),IF(C38=10%,"比例正确","比例不正确"))</f>
        <v>比例不正确</v>
      </c>
    </row>
    <row r="39" ht="18" customHeight="1" spans="2:4">
      <c r="B39" s="206" t="s">
        <v>74</v>
      </c>
      <c r="C39" s="265">
        <f>IF(D20=0,"",D24/D20)</f>
        <v>0</v>
      </c>
      <c r="D39" s="266" t="str">
        <f>IF(D20&lt;=0,IF(D24=0,"正确","不正确"),IF(C39=10%,"比例正确","比例不正确"))</f>
        <v>比例不正确</v>
      </c>
    </row>
    <row r="40" ht="18" customHeight="1" spans="2:4">
      <c r="B40" s="206" t="s">
        <v>75</v>
      </c>
      <c r="C40" s="265">
        <f>IF(C20=0,"",C25/C20)</f>
        <v>0</v>
      </c>
      <c r="D40" s="266" t="str">
        <f>IF(C20&lt;=0,IF(C25=0,"正确","不正确"),IF(C40=5%,"比例正确","比例不正确"))</f>
        <v>比例不正确</v>
      </c>
    </row>
    <row r="41" ht="18" customHeight="1" spans="2:4">
      <c r="B41" s="206" t="s">
        <v>76</v>
      </c>
      <c r="C41" s="265">
        <f>IF(D20=0,"",D25/D20)</f>
        <v>0</v>
      </c>
      <c r="D41" s="266" t="str">
        <f>IF(D20&lt;=0,IF(D25=0,"正确","不正确"),IF(C41=5%,"比例正确","比例不正确"))</f>
        <v>比例不正确</v>
      </c>
    </row>
    <row r="42" ht="18" customHeight="1" spans="2:4">
      <c r="B42" s="206" t="s">
        <v>77</v>
      </c>
      <c r="C42" s="265">
        <f>IF(C18=0,"",C19/C18)</f>
        <v>0</v>
      </c>
      <c r="D42" s="206"/>
    </row>
    <row r="43" ht="18" customHeight="1" spans="2:4">
      <c r="B43" s="206" t="s">
        <v>78</v>
      </c>
      <c r="C43" s="265">
        <f>IF(D18=0,"",D19/D18)</f>
        <v>0</v>
      </c>
      <c r="D43" s="206" t="str">
        <f>IF(AND(C42="",C43=""),"",IF(C43=C42,"比例相同","比例不同"))</f>
        <v>比例相同</v>
      </c>
    </row>
    <row r="44" ht="16.5" spans="2:5">
      <c r="B44" s="199"/>
      <c r="C44" s="199"/>
      <c r="D44" s="199"/>
      <c r="E44" s="132"/>
    </row>
    <row r="45" ht="16.5" spans="2:5">
      <c r="B45" s="199"/>
      <c r="C45" s="199"/>
      <c r="D45" s="199"/>
      <c r="E45" s="132"/>
    </row>
    <row r="46" ht="16.5" spans="2:5">
      <c r="B46" s="199"/>
      <c r="C46" s="199"/>
      <c r="D46" s="199"/>
      <c r="E46" s="132"/>
    </row>
    <row r="47" ht="16.5" spans="2:5">
      <c r="B47" s="199"/>
      <c r="C47" s="199"/>
      <c r="D47" s="199"/>
      <c r="E47" s="132"/>
    </row>
    <row r="48" ht="16.5" spans="2:5">
      <c r="B48" s="199"/>
      <c r="C48" s="199"/>
      <c r="D48" s="199"/>
      <c r="E48" s="132"/>
    </row>
    <row r="49" ht="16.5" spans="2:5">
      <c r="B49" s="199"/>
      <c r="C49" s="199"/>
      <c r="D49" s="199"/>
      <c r="E49" s="132"/>
    </row>
    <row r="50" ht="16.5" spans="2:5">
      <c r="B50" s="199"/>
      <c r="C50" s="199"/>
      <c r="D50" s="199"/>
      <c r="E50" s="132"/>
    </row>
    <row r="51" ht="16.5" spans="2:5">
      <c r="B51" s="199"/>
      <c r="C51" s="199"/>
      <c r="D51" s="199"/>
      <c r="E51" s="132"/>
    </row>
    <row r="52" ht="16.5" spans="2:5">
      <c r="B52" s="199"/>
      <c r="C52" s="199"/>
      <c r="D52" s="199"/>
      <c r="E52" s="132"/>
    </row>
    <row r="53" ht="16.5" spans="2:5">
      <c r="B53" s="199"/>
      <c r="C53" s="199"/>
      <c r="D53" s="199"/>
      <c r="E53" s="132"/>
    </row>
    <row r="54" ht="16.5" spans="2:5">
      <c r="B54" s="199"/>
      <c r="C54" s="199"/>
      <c r="D54" s="199"/>
      <c r="E54" s="132"/>
    </row>
    <row r="55" ht="16.5" spans="2:5">
      <c r="B55" s="199"/>
      <c r="C55" s="199"/>
      <c r="D55" s="199"/>
      <c r="E55" s="132"/>
    </row>
    <row r="56" ht="16.5" spans="2:5">
      <c r="B56" s="199"/>
      <c r="C56" s="199"/>
      <c r="D56" s="199"/>
      <c r="E56" s="132"/>
    </row>
    <row r="57" ht="16.5" spans="2:5">
      <c r="B57" s="199"/>
      <c r="C57" s="199"/>
      <c r="D57" s="199"/>
      <c r="E57" s="132"/>
    </row>
    <row r="58" ht="16.5" spans="2:5">
      <c r="B58" s="199"/>
      <c r="C58" s="199"/>
      <c r="D58" s="199"/>
      <c r="E58" s="132"/>
    </row>
    <row r="59" ht="16.5" spans="2:5">
      <c r="B59" s="199"/>
      <c r="C59" s="199"/>
      <c r="D59" s="199"/>
      <c r="E59" s="132"/>
    </row>
    <row r="60" ht="16.5" spans="2:5">
      <c r="B60" s="199"/>
      <c r="C60" s="199"/>
      <c r="D60" s="199"/>
      <c r="E60" s="132"/>
    </row>
    <row r="61" ht="16.5" spans="2:5">
      <c r="B61" s="199"/>
      <c r="C61" s="199"/>
      <c r="D61" s="199"/>
      <c r="E61" s="132"/>
    </row>
    <row r="62" ht="16.5" spans="2:5">
      <c r="B62" s="199"/>
      <c r="C62" s="199"/>
      <c r="D62" s="199"/>
      <c r="E62" s="132"/>
    </row>
    <row r="63" ht="16.5" spans="2:5">
      <c r="B63" s="199"/>
      <c r="C63" s="199"/>
      <c r="D63" s="199"/>
      <c r="E63" s="132"/>
    </row>
    <row r="64" ht="16.5" spans="2:5">
      <c r="B64" s="199"/>
      <c r="C64" s="199"/>
      <c r="D64" s="199"/>
      <c r="E64" s="132"/>
    </row>
    <row r="65" ht="16.5" spans="2:5">
      <c r="B65" s="199"/>
      <c r="C65" s="199"/>
      <c r="D65" s="199"/>
      <c r="E65" s="132"/>
    </row>
    <row r="66" ht="16.5" spans="2:5">
      <c r="B66" s="199"/>
      <c r="C66" s="199"/>
      <c r="D66" s="199"/>
      <c r="E66" s="132"/>
    </row>
    <row r="67" ht="16.5" spans="2:5">
      <c r="B67" s="199"/>
      <c r="C67" s="199"/>
      <c r="D67" s="199"/>
      <c r="E67" s="132"/>
    </row>
    <row r="68" ht="16.5" spans="2:5">
      <c r="B68" s="199"/>
      <c r="C68" s="199"/>
      <c r="D68" s="199"/>
      <c r="E68" s="132"/>
    </row>
    <row r="69" ht="16.5" spans="2:5">
      <c r="B69" s="199"/>
      <c r="C69" s="199"/>
      <c r="D69" s="199"/>
      <c r="E69" s="132"/>
    </row>
    <row r="70" ht="16.5" spans="2:5">
      <c r="B70" s="199"/>
      <c r="C70" s="199"/>
      <c r="D70" s="199"/>
      <c r="E70" s="132"/>
    </row>
    <row r="71" ht="16.5" spans="2:5">
      <c r="B71" s="199"/>
      <c r="C71" s="199"/>
      <c r="D71" s="199"/>
      <c r="E71" s="132"/>
    </row>
    <row r="72" ht="16.5" spans="2:5">
      <c r="B72" s="199"/>
      <c r="C72" s="199"/>
      <c r="D72" s="199"/>
      <c r="E72" s="132"/>
    </row>
    <row r="73" ht="16.5" spans="2:5">
      <c r="B73" s="199"/>
      <c r="C73" s="199"/>
      <c r="D73" s="199"/>
      <c r="E73" s="132"/>
    </row>
    <row r="74" ht="16.5" spans="2:5">
      <c r="B74" s="199"/>
      <c r="C74" s="199"/>
      <c r="D74" s="199"/>
      <c r="E74" s="132"/>
    </row>
    <row r="75" ht="16.5" spans="2:5">
      <c r="B75" s="199"/>
      <c r="C75" s="199"/>
      <c r="D75" s="199"/>
      <c r="E75" s="132"/>
    </row>
    <row r="76" ht="16.5" spans="2:5">
      <c r="B76" s="199"/>
      <c r="C76" s="199"/>
      <c r="D76" s="199"/>
      <c r="E76" s="132"/>
    </row>
    <row r="77" ht="16.5" spans="2:5">
      <c r="B77" s="199"/>
      <c r="C77" s="199"/>
      <c r="D77" s="199"/>
      <c r="E77" s="132"/>
    </row>
    <row r="78" ht="16.5" spans="2:5">
      <c r="B78" s="199"/>
      <c r="C78" s="199"/>
      <c r="D78" s="199"/>
      <c r="E78" s="132"/>
    </row>
    <row r="79" ht="16.5" spans="2:5">
      <c r="B79" s="199"/>
      <c r="C79" s="199"/>
      <c r="D79" s="199"/>
      <c r="E79" s="132"/>
    </row>
    <row r="80" ht="16.5" spans="2:5">
      <c r="B80" s="199"/>
      <c r="C80" s="199"/>
      <c r="D80" s="199"/>
      <c r="E80" s="132"/>
    </row>
    <row r="81" ht="16.5" spans="2:5">
      <c r="B81" s="199"/>
      <c r="C81" s="199"/>
      <c r="D81" s="199"/>
      <c r="E81" s="132"/>
    </row>
    <row r="82" ht="16.5" spans="2:5">
      <c r="B82" s="199"/>
      <c r="C82" s="199"/>
      <c r="D82" s="199"/>
      <c r="E82" s="132"/>
    </row>
    <row r="83" ht="16.5" spans="2:5">
      <c r="B83" s="199"/>
      <c r="C83" s="199"/>
      <c r="D83" s="199"/>
      <c r="E83" s="132"/>
    </row>
    <row r="84" ht="16.5" spans="2:5">
      <c r="B84" s="199"/>
      <c r="C84" s="199"/>
      <c r="D84" s="199"/>
      <c r="E84" s="132"/>
    </row>
    <row r="85" ht="16.5" spans="2:5">
      <c r="B85" s="199"/>
      <c r="C85" s="199"/>
      <c r="D85" s="199"/>
      <c r="E85" s="132"/>
    </row>
    <row r="86" ht="16.5" spans="2:5">
      <c r="B86" s="199"/>
      <c r="C86" s="199"/>
      <c r="D86" s="199"/>
      <c r="E86" s="132"/>
    </row>
    <row r="87" ht="16.5" spans="2:5">
      <c r="B87" s="199"/>
      <c r="C87" s="199"/>
      <c r="D87" s="199"/>
      <c r="E87" s="132"/>
    </row>
    <row r="88" ht="16.5" spans="2:5">
      <c r="B88" s="199"/>
      <c r="C88" s="199"/>
      <c r="D88" s="199"/>
      <c r="E88" s="132"/>
    </row>
    <row r="89" ht="16.5" spans="2:5">
      <c r="B89" s="199"/>
      <c r="C89" s="199"/>
      <c r="D89" s="199"/>
      <c r="E89" s="132"/>
    </row>
    <row r="90" ht="16.5" spans="2:5">
      <c r="B90" s="199"/>
      <c r="C90" s="199"/>
      <c r="D90" s="199"/>
      <c r="E90" s="132"/>
    </row>
    <row r="91" ht="16.5" spans="2:5">
      <c r="B91" s="199"/>
      <c r="C91" s="199"/>
      <c r="D91" s="199"/>
      <c r="E91" s="132"/>
    </row>
    <row r="92" ht="16.5" spans="2:5">
      <c r="B92" s="199"/>
      <c r="C92" s="199"/>
      <c r="D92" s="199"/>
      <c r="E92" s="132"/>
    </row>
    <row r="93" ht="16.5" spans="2:5">
      <c r="B93" s="199"/>
      <c r="C93" s="199"/>
      <c r="D93" s="199"/>
      <c r="E93" s="132"/>
    </row>
    <row r="94" ht="16.5" spans="2:5">
      <c r="B94" s="199"/>
      <c r="C94" s="199"/>
      <c r="D94" s="199"/>
      <c r="E94" s="132"/>
    </row>
    <row r="95" ht="16.5" spans="2:5">
      <c r="B95" s="199"/>
      <c r="C95" s="199"/>
      <c r="D95" s="199"/>
      <c r="E95" s="132"/>
    </row>
    <row r="96" ht="16.5" spans="2:5">
      <c r="B96" s="199"/>
      <c r="C96" s="199"/>
      <c r="D96" s="199"/>
      <c r="E96" s="132"/>
    </row>
    <row r="97" ht="16.5" spans="2:5">
      <c r="B97" s="199"/>
      <c r="C97" s="199"/>
      <c r="D97" s="199"/>
      <c r="E97" s="132"/>
    </row>
    <row r="98" ht="16.5" spans="2:5">
      <c r="B98" s="199"/>
      <c r="C98" s="199"/>
      <c r="D98" s="199"/>
      <c r="E98" s="132"/>
    </row>
    <row r="99" ht="16.5" spans="2:5">
      <c r="B99" s="199"/>
      <c r="C99" s="199"/>
      <c r="D99" s="199"/>
      <c r="E99" s="132"/>
    </row>
    <row r="100" ht="16.5" spans="2:5">
      <c r="B100" s="199"/>
      <c r="C100" s="199"/>
      <c r="D100" s="199"/>
      <c r="E100" s="132"/>
    </row>
    <row r="101" ht="16.5" spans="2:5">
      <c r="B101" s="199"/>
      <c r="C101" s="199"/>
      <c r="D101" s="199"/>
      <c r="E101" s="132"/>
    </row>
    <row r="102" ht="16.5" spans="2:5">
      <c r="B102" s="199"/>
      <c r="C102" s="199"/>
      <c r="D102" s="199"/>
      <c r="E102" s="132"/>
    </row>
    <row r="103" ht="16.5" spans="2:5">
      <c r="B103" s="199"/>
      <c r="C103" s="199"/>
      <c r="D103" s="199"/>
      <c r="E103" s="132"/>
    </row>
    <row r="104" ht="16.5" spans="2:5">
      <c r="B104" s="199"/>
      <c r="C104" s="199"/>
      <c r="D104" s="199"/>
      <c r="E104" s="132"/>
    </row>
    <row r="105" ht="16.5" spans="2:5">
      <c r="B105" s="199"/>
      <c r="C105" s="199"/>
      <c r="D105" s="199"/>
      <c r="E105" s="132"/>
    </row>
    <row r="106" ht="16.5" spans="2:5">
      <c r="B106" s="199"/>
      <c r="C106" s="199"/>
      <c r="D106" s="199"/>
      <c r="E106" s="132"/>
    </row>
    <row r="107" ht="16.5" spans="2:5">
      <c r="B107" s="199"/>
      <c r="C107" s="199"/>
      <c r="D107" s="199"/>
      <c r="E107" s="132"/>
    </row>
    <row r="108" ht="16.5" spans="2:5">
      <c r="B108" s="199"/>
      <c r="C108" s="199"/>
      <c r="D108" s="199"/>
      <c r="E108" s="132"/>
    </row>
    <row r="109" ht="16.5" spans="2:5">
      <c r="B109" s="199"/>
      <c r="C109" s="199"/>
      <c r="D109" s="199"/>
      <c r="E109" s="132"/>
    </row>
    <row r="110" ht="16.5" spans="2:5">
      <c r="B110" s="199"/>
      <c r="C110" s="199"/>
      <c r="D110" s="199"/>
      <c r="E110" s="132"/>
    </row>
    <row r="111" ht="16.5" spans="2:5">
      <c r="B111" s="199"/>
      <c r="C111" s="199"/>
      <c r="D111" s="199"/>
      <c r="E111" s="132"/>
    </row>
    <row r="112" ht="16.5" spans="2:5">
      <c r="B112" s="199"/>
      <c r="C112" s="199"/>
      <c r="D112" s="199"/>
      <c r="E112" s="132"/>
    </row>
    <row r="113" ht="16.5" spans="2:5">
      <c r="B113" s="199"/>
      <c r="C113" s="199"/>
      <c r="D113" s="199"/>
      <c r="E113" s="132"/>
    </row>
    <row r="114" ht="16.5" spans="2:5">
      <c r="B114" s="199"/>
      <c r="C114" s="199"/>
      <c r="D114" s="199"/>
      <c r="E114" s="132"/>
    </row>
    <row r="115" ht="16.5" spans="2:5">
      <c r="B115" s="199"/>
      <c r="C115" s="199"/>
      <c r="D115" s="199"/>
      <c r="E115" s="132"/>
    </row>
    <row r="116" ht="16.5" spans="2:4">
      <c r="B116" s="198"/>
      <c r="C116" s="198"/>
      <c r="D116" s="199"/>
    </row>
    <row r="117" ht="16.5" spans="2:4">
      <c r="B117" s="198"/>
      <c r="C117" s="198"/>
      <c r="D117" s="199"/>
    </row>
    <row r="118" ht="16.5" spans="2:4">
      <c r="B118" s="198"/>
      <c r="C118" s="198"/>
      <c r="D118" s="199"/>
    </row>
    <row r="119" ht="16.5" spans="2:4">
      <c r="B119" s="198"/>
      <c r="C119" s="198"/>
      <c r="D119" s="199"/>
    </row>
    <row r="120" ht="16.5" spans="2:4">
      <c r="B120" s="198"/>
      <c r="C120" s="198"/>
      <c r="D120" s="199"/>
    </row>
    <row r="121" ht="16.5" spans="2:4">
      <c r="B121" s="198"/>
      <c r="C121" s="198"/>
      <c r="D121" s="199"/>
    </row>
    <row r="122" ht="16.5" spans="2:4">
      <c r="B122" s="198"/>
      <c r="C122" s="198"/>
      <c r="D122" s="199"/>
    </row>
    <row r="123" ht="16.5" spans="2:4">
      <c r="B123" s="198"/>
      <c r="C123" s="198"/>
      <c r="D123" s="199"/>
    </row>
    <row r="124" ht="16.5" spans="2:4">
      <c r="B124" s="198"/>
      <c r="C124" s="198"/>
      <c r="D124" s="199"/>
    </row>
    <row r="125" spans="4:4">
      <c r="D125" s="132"/>
    </row>
    <row r="126" spans="4:4">
      <c r="D126" s="132"/>
    </row>
    <row r="127" spans="4:4">
      <c r="D127" s="132"/>
    </row>
    <row r="128" spans="4:4">
      <c r="D128" s="132"/>
    </row>
    <row r="129" spans="4:4">
      <c r="D129" s="132"/>
    </row>
    <row r="130" spans="4:4">
      <c r="D130" s="132"/>
    </row>
    <row r="131" spans="4:4">
      <c r="D131" s="132"/>
    </row>
    <row r="132" spans="4:4">
      <c r="D132" s="132"/>
    </row>
    <row r="133" spans="4:4">
      <c r="D133" s="132"/>
    </row>
    <row r="134" spans="4:4">
      <c r="D134" s="132"/>
    </row>
    <row r="135" spans="4:4">
      <c r="D135" s="132"/>
    </row>
    <row r="136" spans="4:4">
      <c r="D136" s="132"/>
    </row>
    <row r="137" spans="4:4">
      <c r="D137" s="132"/>
    </row>
    <row r="138" spans="4:4">
      <c r="D138" s="132"/>
    </row>
    <row r="139" spans="4:4">
      <c r="D139" s="132"/>
    </row>
    <row r="140" spans="4:4">
      <c r="D140" s="132"/>
    </row>
    <row r="141" spans="4:4">
      <c r="D141" s="132"/>
    </row>
    <row r="142" spans="4:4">
      <c r="D142" s="132"/>
    </row>
    <row r="143" spans="4:4">
      <c r="D143" s="132"/>
    </row>
    <row r="144" spans="4:4">
      <c r="D144" s="132"/>
    </row>
    <row r="145" spans="4:4">
      <c r="D145" s="132"/>
    </row>
    <row r="146" spans="4:4">
      <c r="D146" s="132"/>
    </row>
    <row r="147" spans="4:4">
      <c r="D147" s="132"/>
    </row>
    <row r="148" spans="4:4">
      <c r="D148" s="132"/>
    </row>
    <row r="149" spans="4:4">
      <c r="D149" s="132"/>
    </row>
    <row r="150" spans="4:4">
      <c r="D150" s="132"/>
    </row>
    <row r="151" spans="4:4">
      <c r="D151" s="132"/>
    </row>
    <row r="152" spans="4:4">
      <c r="D152" s="132"/>
    </row>
    <row r="153" spans="4:4">
      <c r="D153" s="132"/>
    </row>
    <row r="154" spans="4:4">
      <c r="D154" s="132"/>
    </row>
    <row r="155" spans="4:4">
      <c r="D155" s="132"/>
    </row>
    <row r="156" spans="4:4">
      <c r="D156" s="132"/>
    </row>
    <row r="157" spans="4:4">
      <c r="D157" s="132"/>
    </row>
    <row r="158" spans="4:4">
      <c r="D158" s="132"/>
    </row>
    <row r="159" spans="4:4">
      <c r="D159" s="132"/>
    </row>
    <row r="160" spans="4:4">
      <c r="D160" s="132"/>
    </row>
    <row r="161" spans="4:4">
      <c r="D161" s="132"/>
    </row>
    <row r="162" spans="4:4">
      <c r="D162" s="132"/>
    </row>
    <row r="163" spans="4:4">
      <c r="D163" s="132"/>
    </row>
    <row r="164" spans="4:4">
      <c r="D164" s="132"/>
    </row>
    <row r="165" spans="4:4">
      <c r="D165" s="132"/>
    </row>
    <row r="166" spans="4:4">
      <c r="D166" s="132"/>
    </row>
    <row r="167" spans="4:4">
      <c r="D167" s="132"/>
    </row>
    <row r="168" spans="4:4">
      <c r="D168" s="132"/>
    </row>
    <row r="169" spans="4:4">
      <c r="D169" s="132"/>
    </row>
    <row r="170" spans="4:4">
      <c r="D170" s="132"/>
    </row>
    <row r="171" spans="4:4">
      <c r="D171" s="132"/>
    </row>
    <row r="172" spans="4:4">
      <c r="D172" s="132"/>
    </row>
    <row r="173" spans="4:4">
      <c r="D173" s="132"/>
    </row>
    <row r="174" spans="4:4">
      <c r="D174" s="132"/>
    </row>
    <row r="175" spans="4:4">
      <c r="D175" s="132"/>
    </row>
    <row r="176" spans="4:4">
      <c r="D176" s="132"/>
    </row>
    <row r="177" spans="4:4">
      <c r="D177" s="132"/>
    </row>
    <row r="178" spans="4:4">
      <c r="D178" s="132"/>
    </row>
    <row r="179" spans="4:4">
      <c r="D179" s="132"/>
    </row>
    <row r="180" spans="4:4">
      <c r="D180" s="132"/>
    </row>
    <row r="181" spans="4:4">
      <c r="D181" s="132"/>
    </row>
    <row r="182" spans="4:4">
      <c r="D182" s="132"/>
    </row>
    <row r="183" spans="4:4">
      <c r="D183" s="132"/>
    </row>
    <row r="184" spans="4:4">
      <c r="D184" s="132"/>
    </row>
    <row r="185" spans="4:4">
      <c r="D185" s="132"/>
    </row>
    <row r="186" spans="4:4">
      <c r="D186" s="132"/>
    </row>
    <row r="187" spans="4:4">
      <c r="D187" s="132"/>
    </row>
    <row r="188" spans="4:4">
      <c r="D188" s="132"/>
    </row>
    <row r="189" spans="4:4">
      <c r="D189" s="132"/>
    </row>
    <row r="190" spans="4:4">
      <c r="D190" s="132"/>
    </row>
    <row r="191" spans="4:4">
      <c r="D191" s="132"/>
    </row>
    <row r="192" spans="4:4">
      <c r="D192" s="132"/>
    </row>
    <row r="193" spans="4:4">
      <c r="D193" s="132"/>
    </row>
    <row r="194" spans="4:4">
      <c r="D194" s="132"/>
    </row>
    <row r="195" spans="4:4">
      <c r="D195" s="132"/>
    </row>
    <row r="196" spans="4:4">
      <c r="D196" s="132"/>
    </row>
    <row r="197" spans="4:4">
      <c r="D197" s="132"/>
    </row>
    <row r="198" spans="4:4">
      <c r="D198" s="132"/>
    </row>
    <row r="199" spans="4:4">
      <c r="D199" s="132"/>
    </row>
    <row r="200" spans="4:4">
      <c r="D200" s="132"/>
    </row>
    <row r="201" spans="4:4">
      <c r="D201" s="132"/>
    </row>
    <row r="202" spans="4:4">
      <c r="D202" s="132"/>
    </row>
    <row r="203" spans="4:4">
      <c r="D203" s="132"/>
    </row>
    <row r="204" spans="4:4">
      <c r="D204" s="132"/>
    </row>
    <row r="205" spans="4:4">
      <c r="D205" s="132"/>
    </row>
    <row r="206" spans="4:4">
      <c r="D206" s="132"/>
    </row>
    <row r="207" spans="4:4">
      <c r="D207" s="132"/>
    </row>
    <row r="208" spans="4:4">
      <c r="D208" s="132"/>
    </row>
    <row r="209" spans="4:4">
      <c r="D209" s="132"/>
    </row>
    <row r="210" spans="4:4">
      <c r="D210" s="132"/>
    </row>
    <row r="211" spans="4:4">
      <c r="D211" s="132"/>
    </row>
    <row r="212" spans="4:4">
      <c r="D212" s="132"/>
    </row>
    <row r="213" spans="4:4">
      <c r="D213" s="132"/>
    </row>
    <row r="214" spans="4:4">
      <c r="D214" s="132"/>
    </row>
    <row r="215" spans="4:4">
      <c r="D215" s="132"/>
    </row>
    <row r="216" spans="4:4">
      <c r="D216" s="132"/>
    </row>
    <row r="217" spans="4:4">
      <c r="D217" s="132"/>
    </row>
    <row r="218" spans="4:4">
      <c r="D218" s="132"/>
    </row>
    <row r="219" spans="4:4">
      <c r="D219" s="132"/>
    </row>
    <row r="220" spans="4:4">
      <c r="D220" s="132"/>
    </row>
    <row r="221" spans="4:4">
      <c r="D221" s="132"/>
    </row>
    <row r="222" spans="4:4">
      <c r="D222" s="132"/>
    </row>
    <row r="223" spans="4:4">
      <c r="D223" s="132"/>
    </row>
    <row r="224" spans="4:4">
      <c r="D224" s="132"/>
    </row>
    <row r="225" spans="4:4">
      <c r="D225" s="132"/>
    </row>
    <row r="226" spans="4:4">
      <c r="D226" s="132"/>
    </row>
    <row r="227" spans="4:4">
      <c r="D227" s="132"/>
    </row>
    <row r="228" spans="4:4">
      <c r="D228" s="132"/>
    </row>
    <row r="229" spans="4:4">
      <c r="D229" s="132"/>
    </row>
    <row r="230" spans="4:4">
      <c r="D230" s="132"/>
    </row>
    <row r="231" spans="4:4">
      <c r="D231" s="132"/>
    </row>
    <row r="232" spans="4:4">
      <c r="D232" s="132"/>
    </row>
    <row r="233" spans="4:4">
      <c r="D233" s="132"/>
    </row>
    <row r="234" spans="4:4">
      <c r="D234" s="132"/>
    </row>
    <row r="235" spans="4:4">
      <c r="D235" s="132"/>
    </row>
    <row r="236" spans="4:4">
      <c r="D236" s="132"/>
    </row>
    <row r="237" spans="4:4">
      <c r="D237" s="132"/>
    </row>
    <row r="238" spans="4:4">
      <c r="D238" s="132"/>
    </row>
    <row r="239" spans="4:4">
      <c r="D239" s="132"/>
    </row>
    <row r="240" spans="4:4">
      <c r="D240" s="132"/>
    </row>
    <row r="241" spans="4:4">
      <c r="D241" s="132"/>
    </row>
    <row r="242" spans="4:4">
      <c r="D242" s="132"/>
    </row>
    <row r="243" spans="4:4">
      <c r="D243" s="132"/>
    </row>
    <row r="244" spans="4:4">
      <c r="D244" s="132"/>
    </row>
    <row r="245" spans="4:4">
      <c r="D245" s="132"/>
    </row>
    <row r="246" spans="4:4">
      <c r="D246" s="132"/>
    </row>
    <row r="247" spans="4:4">
      <c r="D247" s="132"/>
    </row>
    <row r="248" spans="4:4">
      <c r="D248" s="132"/>
    </row>
    <row r="249" spans="4:4">
      <c r="D249" s="132"/>
    </row>
    <row r="250" spans="4:4">
      <c r="D250" s="132"/>
    </row>
    <row r="251" spans="4:4">
      <c r="D251" s="132"/>
    </row>
    <row r="252" spans="4:4">
      <c r="D252" s="132"/>
    </row>
    <row r="253" spans="4:4">
      <c r="D253" s="132"/>
    </row>
    <row r="254" spans="4:4">
      <c r="D254" s="132"/>
    </row>
    <row r="255" spans="4:4">
      <c r="D255" s="132"/>
    </row>
    <row r="256" spans="4:4">
      <c r="D256" s="132"/>
    </row>
    <row r="257" spans="4:4">
      <c r="D257" s="132"/>
    </row>
    <row r="258" spans="4:4">
      <c r="D258" s="132"/>
    </row>
    <row r="259" spans="4:4">
      <c r="D259" s="132"/>
    </row>
    <row r="260" spans="4:4">
      <c r="D260" s="132"/>
    </row>
    <row r="261" spans="4:4">
      <c r="D261" s="132"/>
    </row>
    <row r="262" spans="4:4">
      <c r="D262" s="132"/>
    </row>
    <row r="263" spans="4:4">
      <c r="D263" s="132"/>
    </row>
    <row r="264" spans="4:4">
      <c r="D264" s="132"/>
    </row>
    <row r="265" spans="4:4">
      <c r="D265" s="132"/>
    </row>
    <row r="266" spans="4:4">
      <c r="D266" s="132"/>
    </row>
    <row r="267" spans="4:4">
      <c r="D267" s="132"/>
    </row>
    <row r="268" spans="4:4">
      <c r="D268" s="132"/>
    </row>
    <row r="269" spans="4:4">
      <c r="D269" s="132"/>
    </row>
    <row r="270" spans="4:4">
      <c r="D270" s="132"/>
    </row>
    <row r="271" spans="4:4">
      <c r="D271" s="132"/>
    </row>
    <row r="272" spans="4:4">
      <c r="D272" s="132"/>
    </row>
    <row r="273" spans="4:4">
      <c r="D273" s="132"/>
    </row>
    <row r="274" spans="4:4">
      <c r="D274" s="132"/>
    </row>
    <row r="275" spans="4:4">
      <c r="D275" s="132"/>
    </row>
    <row r="276" spans="4:4">
      <c r="D276" s="132"/>
    </row>
    <row r="277" spans="4:4">
      <c r="D277" s="132"/>
    </row>
    <row r="278" spans="4:4">
      <c r="D278" s="132"/>
    </row>
    <row r="279" spans="4:4">
      <c r="D279" s="132"/>
    </row>
    <row r="280" spans="4:4">
      <c r="D280" s="132"/>
    </row>
    <row r="281" spans="4:4">
      <c r="D281" s="132"/>
    </row>
    <row r="282" spans="4:4">
      <c r="D282" s="132"/>
    </row>
    <row r="283" spans="4:4">
      <c r="D283" s="132"/>
    </row>
    <row r="284" spans="4:4">
      <c r="D284" s="132"/>
    </row>
    <row r="285" spans="4:4">
      <c r="D285" s="132"/>
    </row>
    <row r="286" spans="4:4">
      <c r="D286" s="132"/>
    </row>
    <row r="287" spans="4:4">
      <c r="D287" s="132"/>
    </row>
    <row r="288" spans="4:4">
      <c r="D288" s="132"/>
    </row>
    <row r="289" spans="4:4">
      <c r="D289" s="132"/>
    </row>
    <row r="290" spans="4:4">
      <c r="D290" s="132"/>
    </row>
    <row r="291" spans="4:4">
      <c r="D291" s="132"/>
    </row>
    <row r="292" spans="4:4">
      <c r="D292" s="132"/>
    </row>
    <row r="293" spans="4:4">
      <c r="D293" s="132"/>
    </row>
    <row r="294" spans="4:4">
      <c r="D294" s="132"/>
    </row>
    <row r="295" spans="4:4">
      <c r="D295" s="132"/>
    </row>
    <row r="296" spans="4:4">
      <c r="D296" s="132"/>
    </row>
    <row r="297" spans="4:4">
      <c r="D297" s="132"/>
    </row>
    <row r="298" spans="4:4">
      <c r="D298" s="132"/>
    </row>
    <row r="299" spans="4:4">
      <c r="D299" s="132"/>
    </row>
    <row r="300" spans="4:4">
      <c r="D300" s="132"/>
    </row>
    <row r="301" spans="4:4">
      <c r="D301" s="132"/>
    </row>
    <row r="302" spans="4:4">
      <c r="D302" s="132"/>
    </row>
    <row r="303" spans="4:4">
      <c r="D303" s="132"/>
    </row>
    <row r="304" spans="4:4">
      <c r="D304" s="132"/>
    </row>
    <row r="305" spans="4:4">
      <c r="D305" s="132"/>
    </row>
    <row r="306" spans="4:4">
      <c r="D306" s="132"/>
    </row>
    <row r="307" spans="4:4">
      <c r="D307" s="132"/>
    </row>
    <row r="308" spans="4:4">
      <c r="D308" s="132"/>
    </row>
    <row r="309" spans="4:4">
      <c r="D309" s="132"/>
    </row>
    <row r="310" spans="4:4">
      <c r="D310" s="132"/>
    </row>
    <row r="311" spans="4:4">
      <c r="D311" s="132"/>
    </row>
    <row r="312" spans="4:4">
      <c r="D312" s="132"/>
    </row>
    <row r="313" spans="4:4">
      <c r="D313" s="132"/>
    </row>
    <row r="314" spans="4:4">
      <c r="D314" s="132"/>
    </row>
    <row r="315" spans="4:4">
      <c r="D315" s="132"/>
    </row>
    <row r="316" spans="4:4">
      <c r="D316" s="132"/>
    </row>
    <row r="317" spans="4:4">
      <c r="D317" s="132"/>
    </row>
    <row r="318" spans="4:4">
      <c r="D318" s="132"/>
    </row>
    <row r="319" spans="4:4">
      <c r="D319" s="132"/>
    </row>
    <row r="320" spans="4:4">
      <c r="D320" s="132"/>
    </row>
    <row r="321" spans="4:4">
      <c r="D321" s="132"/>
    </row>
    <row r="322" spans="4:4">
      <c r="D322" s="132"/>
    </row>
    <row r="323" spans="4:4">
      <c r="D323" s="132"/>
    </row>
    <row r="324" spans="4:4">
      <c r="D324" s="132"/>
    </row>
    <row r="325" spans="4:4">
      <c r="D325" s="132"/>
    </row>
    <row r="326" spans="4:4">
      <c r="D326" s="132"/>
    </row>
    <row r="327" spans="4:4">
      <c r="D327" s="132"/>
    </row>
    <row r="328" spans="4:4">
      <c r="D328" s="132"/>
    </row>
    <row r="329" spans="4:4">
      <c r="D329" s="132"/>
    </row>
    <row r="330" spans="4:4">
      <c r="D330" s="132"/>
    </row>
    <row r="331" spans="4:4">
      <c r="D331" s="132"/>
    </row>
    <row r="332" spans="4:4">
      <c r="D332" s="132"/>
    </row>
    <row r="333" spans="4:4">
      <c r="D333" s="132"/>
    </row>
    <row r="334" spans="4:4">
      <c r="D334" s="132"/>
    </row>
    <row r="335" spans="4:4">
      <c r="D335" s="132"/>
    </row>
    <row r="336" spans="4:4">
      <c r="D336" s="132"/>
    </row>
    <row r="337" spans="4:4">
      <c r="D337" s="132"/>
    </row>
    <row r="338" spans="4:4">
      <c r="D338" s="132"/>
    </row>
    <row r="339" spans="4:4">
      <c r="D339" s="132"/>
    </row>
    <row r="340" spans="4:4">
      <c r="D340" s="132"/>
    </row>
    <row r="341" spans="4:4">
      <c r="D341" s="132"/>
    </row>
    <row r="342" spans="4:4">
      <c r="D342" s="132"/>
    </row>
    <row r="343" spans="4:4">
      <c r="D343" s="132"/>
    </row>
    <row r="344" spans="4:4">
      <c r="D344" s="132"/>
    </row>
    <row r="345" spans="4:4">
      <c r="D345" s="132"/>
    </row>
    <row r="346" spans="4:4">
      <c r="D346" s="132"/>
    </row>
    <row r="347" spans="4:4">
      <c r="D347" s="132"/>
    </row>
    <row r="348" spans="4:4">
      <c r="D348" s="132"/>
    </row>
    <row r="349" spans="4:4">
      <c r="D349" s="132"/>
    </row>
    <row r="350" spans="4:4">
      <c r="D350" s="132"/>
    </row>
    <row r="351" spans="4:4">
      <c r="D351" s="132"/>
    </row>
    <row r="352" spans="4:4">
      <c r="D352" s="132"/>
    </row>
    <row r="353" spans="4:4">
      <c r="D353" s="132"/>
    </row>
    <row r="354" spans="4:4">
      <c r="D354" s="132"/>
    </row>
    <row r="355" spans="4:4">
      <c r="D355" s="132"/>
    </row>
    <row r="356" spans="4:4">
      <c r="D356" s="132"/>
    </row>
    <row r="357" spans="4:4">
      <c r="D357" s="132"/>
    </row>
    <row r="358" spans="4:4">
      <c r="D358" s="132"/>
    </row>
    <row r="359" spans="4:4">
      <c r="D359" s="132"/>
    </row>
    <row r="360" spans="4:4">
      <c r="D360" s="132"/>
    </row>
    <row r="361" spans="4:4">
      <c r="D361" s="132"/>
    </row>
    <row r="362" spans="4:4">
      <c r="D362" s="132"/>
    </row>
    <row r="363" spans="4:4">
      <c r="D363" s="132"/>
    </row>
    <row r="364" spans="4:4">
      <c r="D364" s="132"/>
    </row>
    <row r="365" spans="4:4">
      <c r="D365" s="132"/>
    </row>
    <row r="366" spans="4:4">
      <c r="D366" s="132"/>
    </row>
    <row r="367" spans="4:4">
      <c r="D367" s="132"/>
    </row>
    <row r="368" spans="4:4">
      <c r="D368" s="132"/>
    </row>
    <row r="369" spans="4:4">
      <c r="D369" s="132"/>
    </row>
    <row r="370" spans="4:4">
      <c r="D370" s="132"/>
    </row>
    <row r="371" spans="4:4">
      <c r="D371" s="132"/>
    </row>
    <row r="372" spans="4:4">
      <c r="D372" s="132"/>
    </row>
    <row r="373" spans="4:4">
      <c r="D373" s="132"/>
    </row>
    <row r="374" spans="4:4">
      <c r="D374" s="132"/>
    </row>
    <row r="375" spans="4:4">
      <c r="D375" s="132"/>
    </row>
    <row r="376" spans="4:4">
      <c r="D376" s="132"/>
    </row>
    <row r="377" spans="4:4">
      <c r="D377" s="132"/>
    </row>
    <row r="378" spans="4:4">
      <c r="D378" s="132"/>
    </row>
    <row r="379" spans="4:4">
      <c r="D379" s="132"/>
    </row>
    <row r="380" spans="4:4">
      <c r="D380" s="132"/>
    </row>
    <row r="381" spans="4:4">
      <c r="D381" s="132"/>
    </row>
    <row r="382" spans="4:4">
      <c r="D382" s="132"/>
    </row>
    <row r="383" spans="4:4">
      <c r="D383" s="132"/>
    </row>
    <row r="384" spans="4:4">
      <c r="D384" s="132"/>
    </row>
    <row r="385" spans="4:4">
      <c r="D385" s="132"/>
    </row>
    <row r="386" spans="4:4">
      <c r="D386" s="132"/>
    </row>
    <row r="387" spans="4:4">
      <c r="D387" s="132"/>
    </row>
    <row r="388" spans="4:4">
      <c r="D388" s="132"/>
    </row>
    <row r="389" spans="4:4">
      <c r="D389" s="132"/>
    </row>
    <row r="390" spans="4:4">
      <c r="D390" s="132"/>
    </row>
  </sheetData>
  <mergeCells count="2">
    <mergeCell ref="B1:D1"/>
    <mergeCell ref="E1:J43"/>
  </mergeCells>
  <conditionalFormatting sqref="D43">
    <cfRule type="cellIs" dxfId="1" priority="2" stopIfTrue="1" operator="notEqual">
      <formula>"比例相同"</formula>
    </cfRule>
  </conditionalFormatting>
  <conditionalFormatting sqref="D36:D37">
    <cfRule type="cellIs" dxfId="1" priority="1" stopIfTrue="1" operator="notEqual">
      <formula>"平衡"</formula>
    </cfRule>
  </conditionalFormatting>
  <conditionalFormatting sqref="D38:D41">
    <cfRule type="cellIs" dxfId="1" priority="3" stopIfTrue="1" operator="equal">
      <formula>"比例不正确"</formula>
    </cfRule>
    <cfRule type="cellIs" dxfId="1" priority="4" stopIfTrue="1" operator="equal">
      <formula>"不正确"</formula>
    </cfRule>
  </conditionalFormatting>
  <printOptions horizontalCentered="1"/>
  <pageMargins left="0.748031496062992" right="0.748031496062992" top="0.65" bottom="0.3" header="0.3" footer="0.25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17"/>
  <sheetViews>
    <sheetView zoomScale="88" zoomScaleNormal="88" workbookViewId="0">
      <selection activeCell="P10" sqref="P10"/>
    </sheetView>
  </sheetViews>
  <sheetFormatPr defaultColWidth="9" defaultRowHeight="16.5"/>
  <cols>
    <col min="1" max="1" width="11.125" style="140" customWidth="1"/>
    <col min="2" max="2" width="24.875" style="198" customWidth="1"/>
    <col min="3" max="4" width="15.625" style="198" customWidth="1"/>
    <col min="5" max="5" width="17.375" style="198" customWidth="1"/>
    <col min="6" max="7" width="15.625" style="198" customWidth="1"/>
    <col min="8" max="16384" width="9" style="198"/>
  </cols>
  <sheetData>
    <row r="1" ht="47.25" customHeight="1" spans="2:16">
      <c r="B1" s="139" t="s">
        <v>9</v>
      </c>
      <c r="C1" s="139"/>
      <c r="D1" s="139"/>
      <c r="E1" s="139"/>
      <c r="F1" s="139"/>
      <c r="G1" s="139"/>
      <c r="P1"/>
    </row>
    <row r="2" ht="18.95" customHeight="1" spans="2:7">
      <c r="B2" s="141" t="s">
        <v>79</v>
      </c>
      <c r="C2" s="141"/>
      <c r="D2" s="141" t="s">
        <v>34</v>
      </c>
      <c r="E2" s="141"/>
      <c r="F2" s="141" t="s">
        <v>80</v>
      </c>
      <c r="G2" s="141"/>
    </row>
    <row r="3" ht="18.95" customHeight="1" spans="2:7">
      <c r="B3" s="141" t="s">
        <v>81</v>
      </c>
      <c r="C3" s="141"/>
      <c r="D3" s="141" t="s">
        <v>35</v>
      </c>
      <c r="E3" s="141"/>
      <c r="F3" s="141" t="s">
        <v>82</v>
      </c>
      <c r="G3" s="141"/>
    </row>
    <row r="4" ht="18.95" customHeight="1" spans="2:7">
      <c r="B4" s="228" t="s">
        <v>83</v>
      </c>
      <c r="C4" s="228" t="s">
        <v>38</v>
      </c>
      <c r="D4" s="228" t="s">
        <v>39</v>
      </c>
      <c r="E4" s="228" t="s">
        <v>84</v>
      </c>
      <c r="F4" s="228" t="s">
        <v>38</v>
      </c>
      <c r="G4" s="228" t="s">
        <v>39</v>
      </c>
    </row>
    <row r="5" ht="18.95" customHeight="1" spans="2:7">
      <c r="B5" s="257" t="s">
        <v>85</v>
      </c>
      <c r="C5" s="258">
        <v>50000</v>
      </c>
      <c r="D5" s="258">
        <v>60000</v>
      </c>
      <c r="E5" s="237" t="s">
        <v>86</v>
      </c>
      <c r="F5" s="259"/>
      <c r="G5" s="259"/>
    </row>
    <row r="6" ht="18.95" customHeight="1" spans="2:7">
      <c r="B6" s="257" t="s">
        <v>87</v>
      </c>
      <c r="C6" s="258">
        <v>35000</v>
      </c>
      <c r="D6" s="258">
        <v>42000</v>
      </c>
      <c r="E6" s="237" t="s">
        <v>88</v>
      </c>
      <c r="F6" s="259"/>
      <c r="G6" s="259"/>
    </row>
    <row r="7" ht="18.95" customHeight="1" spans="2:7">
      <c r="B7" s="237" t="s">
        <v>89</v>
      </c>
      <c r="C7" s="258">
        <v>68000</v>
      </c>
      <c r="D7" s="258">
        <v>76000</v>
      </c>
      <c r="E7" s="237" t="s">
        <v>90</v>
      </c>
      <c r="F7" s="259"/>
      <c r="G7" s="259"/>
    </row>
    <row r="8" ht="18.95" customHeight="1" spans="2:7">
      <c r="B8" s="257" t="s">
        <v>91</v>
      </c>
      <c r="C8" s="258">
        <v>30000</v>
      </c>
      <c r="D8" s="258">
        <v>20000</v>
      </c>
      <c r="E8" s="237" t="s">
        <v>92</v>
      </c>
      <c r="F8" s="259"/>
      <c r="G8" s="259"/>
    </row>
    <row r="9" ht="18.95" customHeight="1" spans="2:7">
      <c r="B9" s="257" t="s">
        <v>93</v>
      </c>
      <c r="C9" s="258">
        <v>10000</v>
      </c>
      <c r="D9" s="258">
        <v>10000</v>
      </c>
      <c r="E9" s="237" t="s">
        <v>94</v>
      </c>
      <c r="F9" s="259"/>
      <c r="G9" s="259"/>
    </row>
    <row r="10" ht="18.95" customHeight="1" spans="2:7">
      <c r="B10" s="228" t="s">
        <v>95</v>
      </c>
      <c r="C10" s="232">
        <f>C8-C9</f>
        <v>20000</v>
      </c>
      <c r="D10" s="232">
        <f>D8-D9</f>
        <v>10000</v>
      </c>
      <c r="E10" s="237" t="s">
        <v>96</v>
      </c>
      <c r="F10" s="259"/>
      <c r="G10" s="259"/>
    </row>
    <row r="11" ht="18.95" customHeight="1" spans="2:7">
      <c r="B11" s="257" t="s">
        <v>97</v>
      </c>
      <c r="C11" s="258"/>
      <c r="D11" s="258"/>
      <c r="E11" s="237" t="s">
        <v>98</v>
      </c>
      <c r="F11" s="259"/>
      <c r="G11" s="259"/>
    </row>
    <row r="12" ht="18.95" customHeight="1" spans="2:7">
      <c r="B12" s="257" t="s">
        <v>99</v>
      </c>
      <c r="C12" s="258"/>
      <c r="D12" s="258"/>
      <c r="E12" s="237" t="s">
        <v>100</v>
      </c>
      <c r="F12" s="259"/>
      <c r="G12" s="259"/>
    </row>
    <row r="13" ht="18.95" customHeight="1" spans="2:7">
      <c r="B13" s="257" t="s">
        <v>101</v>
      </c>
      <c r="C13" s="258"/>
      <c r="D13" s="258"/>
      <c r="E13" s="237" t="s">
        <v>102</v>
      </c>
      <c r="F13" s="259"/>
      <c r="G13" s="259"/>
    </row>
    <row r="14" ht="18.95" customHeight="1" spans="2:7">
      <c r="B14" s="237" t="s">
        <v>103</v>
      </c>
      <c r="C14" s="258"/>
      <c r="D14" s="258"/>
      <c r="E14" s="237" t="s">
        <v>104</v>
      </c>
      <c r="F14" s="259"/>
      <c r="G14" s="259"/>
    </row>
    <row r="15" ht="18.95" customHeight="1" spans="2:7">
      <c r="B15" s="237" t="s">
        <v>105</v>
      </c>
      <c r="C15" s="259"/>
      <c r="D15" s="259"/>
      <c r="E15" s="237" t="s">
        <v>106</v>
      </c>
      <c r="F15" s="259"/>
      <c r="G15" s="259"/>
    </row>
    <row r="16" ht="18.95" customHeight="1" spans="2:7">
      <c r="B16" s="237" t="s">
        <v>107</v>
      </c>
      <c r="C16" s="259"/>
      <c r="D16" s="259"/>
      <c r="E16" s="237" t="s">
        <v>108</v>
      </c>
      <c r="F16" s="259"/>
      <c r="G16" s="259"/>
    </row>
    <row r="17" ht="18.95" customHeight="1" spans="2:7">
      <c r="B17" s="237" t="s">
        <v>109</v>
      </c>
      <c r="C17" s="259"/>
      <c r="D17" s="259"/>
      <c r="E17" s="228" t="s">
        <v>110</v>
      </c>
      <c r="F17" s="232">
        <f>SUM(F5:F16)</f>
        <v>0</v>
      </c>
      <c r="G17" s="232">
        <f>SUM(G5:G16)</f>
        <v>0</v>
      </c>
    </row>
    <row r="18" ht="18.95" customHeight="1" spans="2:7">
      <c r="B18" s="237" t="s">
        <v>111</v>
      </c>
      <c r="C18" s="259"/>
      <c r="D18" s="259"/>
      <c r="E18" s="237" t="s">
        <v>112</v>
      </c>
      <c r="F18" s="259"/>
      <c r="G18" s="259"/>
    </row>
    <row r="19" ht="18.95" customHeight="1" spans="2:7">
      <c r="B19" s="237" t="s">
        <v>113</v>
      </c>
      <c r="C19" s="259"/>
      <c r="D19" s="259"/>
      <c r="E19" s="237" t="s">
        <v>114</v>
      </c>
      <c r="F19" s="259"/>
      <c r="G19" s="259"/>
    </row>
    <row r="20" ht="18.95" customHeight="1" spans="2:7">
      <c r="B20" s="237" t="s">
        <v>115</v>
      </c>
      <c r="C20" s="259"/>
      <c r="D20" s="259"/>
      <c r="E20" s="237" t="s">
        <v>116</v>
      </c>
      <c r="F20" s="259"/>
      <c r="G20" s="259"/>
    </row>
    <row r="21" ht="18.95" customHeight="1" spans="2:7">
      <c r="B21" s="237" t="s">
        <v>117</v>
      </c>
      <c r="C21" s="259"/>
      <c r="D21" s="259"/>
      <c r="E21" s="237" t="s">
        <v>118</v>
      </c>
      <c r="F21" s="259"/>
      <c r="G21" s="259"/>
    </row>
    <row r="22" ht="18.95" customHeight="1" spans="2:7">
      <c r="B22" s="237" t="s">
        <v>119</v>
      </c>
      <c r="C22" s="259"/>
      <c r="D22" s="259"/>
      <c r="E22" s="228" t="s">
        <v>120</v>
      </c>
      <c r="F22" s="232">
        <f>SUM(F18:F21)</f>
        <v>0</v>
      </c>
      <c r="G22" s="232">
        <f>SUM(G18:G21)</f>
        <v>0</v>
      </c>
    </row>
    <row r="23" ht="18.95" customHeight="1" spans="2:7">
      <c r="B23" s="228" t="s">
        <v>121</v>
      </c>
      <c r="C23" s="232">
        <f>SUM(C5:C7)+SUM(C10:C13)+SUM(C21:C22)</f>
        <v>173000</v>
      </c>
      <c r="D23" s="232">
        <f>SUM(D5:D7)+SUM(D10:D13)+SUM(D21:D22)</f>
        <v>188000</v>
      </c>
      <c r="E23" s="257" t="s">
        <v>122</v>
      </c>
      <c r="F23" s="258"/>
      <c r="G23" s="258"/>
    </row>
    <row r="24" ht="18.95" customHeight="1" spans="2:7">
      <c r="B24" s="237" t="s">
        <v>123</v>
      </c>
      <c r="C24" s="259"/>
      <c r="D24" s="259"/>
      <c r="E24" s="228" t="s">
        <v>124</v>
      </c>
      <c r="F24" s="232">
        <f>F17+F22+F23</f>
        <v>0</v>
      </c>
      <c r="G24" s="232">
        <f>G17+G22+G23</f>
        <v>0</v>
      </c>
    </row>
    <row r="25" ht="18.95" customHeight="1" spans="2:7">
      <c r="B25" s="237" t="s">
        <v>125</v>
      </c>
      <c r="C25" s="259"/>
      <c r="D25" s="259"/>
      <c r="E25" s="237" t="s">
        <v>126</v>
      </c>
      <c r="F25" s="259"/>
      <c r="G25" s="259"/>
    </row>
    <row r="26" ht="18.95" customHeight="1" spans="2:7">
      <c r="B26" s="237" t="s">
        <v>127</v>
      </c>
      <c r="C26" s="259"/>
      <c r="D26" s="259"/>
      <c r="E26" s="237" t="s">
        <v>128</v>
      </c>
      <c r="F26" s="259"/>
      <c r="G26" s="259"/>
    </row>
    <row r="27" ht="18.95" customHeight="1" spans="2:7">
      <c r="B27" s="228" t="s">
        <v>129</v>
      </c>
      <c r="C27" s="232">
        <f>C25-C26</f>
        <v>0</v>
      </c>
      <c r="D27" s="232">
        <f>D25-D26</f>
        <v>0</v>
      </c>
      <c r="E27" s="237" t="s">
        <v>130</v>
      </c>
      <c r="F27" s="259"/>
      <c r="G27" s="259"/>
    </row>
    <row r="28" ht="18.95" customHeight="1" spans="2:7">
      <c r="B28" s="237" t="s">
        <v>131</v>
      </c>
      <c r="C28" s="259"/>
      <c r="D28" s="259"/>
      <c r="E28" s="237" t="s">
        <v>132</v>
      </c>
      <c r="F28" s="259"/>
      <c r="G28" s="259"/>
    </row>
    <row r="29" ht="18.95" customHeight="1" spans="2:7">
      <c r="B29" s="237" t="s">
        <v>133</v>
      </c>
      <c r="C29" s="259"/>
      <c r="D29" s="259"/>
      <c r="E29" s="237" t="s">
        <v>134</v>
      </c>
      <c r="F29" s="259"/>
      <c r="G29" s="259"/>
    </row>
    <row r="30" ht="18.95" customHeight="1" spans="2:7">
      <c r="B30" s="237" t="s">
        <v>135</v>
      </c>
      <c r="C30" s="259"/>
      <c r="D30" s="259"/>
      <c r="E30" s="228" t="s">
        <v>136</v>
      </c>
      <c r="F30" s="232">
        <f>SUM(F25:F27,F29)</f>
        <v>0</v>
      </c>
      <c r="G30" s="232">
        <f>SUM(G25:G27,G29)</f>
        <v>0</v>
      </c>
    </row>
    <row r="31" ht="18.95" customHeight="1" spans="2:7">
      <c r="B31" s="228" t="s">
        <v>137</v>
      </c>
      <c r="C31" s="232">
        <f>SUM(C27:C30)</f>
        <v>0</v>
      </c>
      <c r="D31" s="232">
        <f>SUM(D27:D30)</f>
        <v>0</v>
      </c>
      <c r="E31" s="237"/>
      <c r="F31" s="236"/>
      <c r="G31" s="236"/>
    </row>
    <row r="32" ht="18.95" customHeight="1" spans="2:7">
      <c r="B32" s="237" t="s">
        <v>138</v>
      </c>
      <c r="C32" s="259"/>
      <c r="D32" s="259"/>
      <c r="E32" s="237"/>
      <c r="F32" s="236"/>
      <c r="G32" s="236"/>
    </row>
    <row r="33" ht="18.95" customHeight="1" spans="2:7">
      <c r="B33" s="237" t="s">
        <v>139</v>
      </c>
      <c r="C33" s="259"/>
      <c r="D33" s="259"/>
      <c r="E33" s="237"/>
      <c r="F33" s="236"/>
      <c r="G33" s="236"/>
    </row>
    <row r="34" ht="18.95" customHeight="1" spans="2:7">
      <c r="B34" s="237" t="s">
        <v>140</v>
      </c>
      <c r="C34" s="259"/>
      <c r="D34" s="259"/>
      <c r="E34" s="237"/>
      <c r="F34" s="236"/>
      <c r="G34" s="236"/>
    </row>
    <row r="35" ht="18.95" customHeight="1" spans="2:7">
      <c r="B35" s="228" t="s">
        <v>141</v>
      </c>
      <c r="C35" s="232">
        <f>SUM(C31:C34)</f>
        <v>0</v>
      </c>
      <c r="D35" s="232">
        <f>SUM(D31:D34)</f>
        <v>0</v>
      </c>
      <c r="E35" s="237"/>
      <c r="F35" s="236"/>
      <c r="G35" s="236"/>
    </row>
    <row r="36" ht="18.95" customHeight="1" spans="2:7">
      <c r="B36" s="257" t="s">
        <v>142</v>
      </c>
      <c r="C36" s="258"/>
      <c r="D36" s="258"/>
      <c r="E36" s="237"/>
      <c r="F36" s="236"/>
      <c r="G36" s="236"/>
    </row>
    <row r="37" ht="18.95" customHeight="1" spans="2:7">
      <c r="B37" s="228" t="s">
        <v>143</v>
      </c>
      <c r="C37" s="232">
        <f>SUM(C23,C24,C35,C36)</f>
        <v>173000</v>
      </c>
      <c r="D37" s="232">
        <f>SUM(D23,D24,D35,D36)</f>
        <v>188000</v>
      </c>
      <c r="E37" s="228" t="s">
        <v>144</v>
      </c>
      <c r="F37" s="232">
        <f>F24+F30</f>
        <v>0</v>
      </c>
      <c r="G37" s="232">
        <f>G24+G30</f>
        <v>0</v>
      </c>
    </row>
    <row r="38" ht="18.95" customHeight="1" spans="2:7">
      <c r="B38" s="237" t="s">
        <v>145</v>
      </c>
      <c r="C38" s="260">
        <f>F37-C37</f>
        <v>-173000</v>
      </c>
      <c r="D38" s="237" t="str">
        <f>IF(C38=0,"平衡","不平衡")</f>
        <v>不平衡</v>
      </c>
      <c r="E38" s="237"/>
      <c r="F38" s="237"/>
      <c r="G38" s="237"/>
    </row>
    <row r="39" ht="18.95" customHeight="1" spans="2:7">
      <c r="B39" s="237" t="s">
        <v>146</v>
      </c>
      <c r="C39" s="260">
        <f>G37-D37</f>
        <v>-188000</v>
      </c>
      <c r="D39" s="237" t="str">
        <f>IF(C39=0,"平衡","不平衡")</f>
        <v>不平衡</v>
      </c>
      <c r="E39" s="237"/>
      <c r="F39" s="237"/>
      <c r="G39" s="237"/>
    </row>
    <row r="40" ht="18.95" customHeight="1" spans="2:7">
      <c r="B40" s="237" t="s">
        <v>147</v>
      </c>
      <c r="C40" s="261">
        <f>IF(C8=0,"",C9/C8)</f>
        <v>0.333333333333333</v>
      </c>
      <c r="D40" s="237"/>
      <c r="E40" s="237"/>
      <c r="F40" s="237"/>
      <c r="G40" s="237"/>
    </row>
    <row r="41" ht="18.95" customHeight="1" spans="2:7">
      <c r="B41" s="237" t="s">
        <v>148</v>
      </c>
      <c r="C41" s="261">
        <f>IF(D8=0,"",D9/D8)</f>
        <v>0.5</v>
      </c>
      <c r="D41" s="237" t="str">
        <f>IF(AND(C41="",C40=""),"",IF(C41=C40,"比例相同","比例不同"))</f>
        <v>比例不同</v>
      </c>
      <c r="E41" s="237"/>
      <c r="F41" s="237"/>
      <c r="G41" s="237"/>
    </row>
    <row r="42" ht="18.95" customHeight="1" spans="2:7">
      <c r="B42" s="237" t="s">
        <v>149</v>
      </c>
      <c r="C42" s="236">
        <f>[1]利润及利润分配表!D20-资产负债表!F29</f>
        <v>0</v>
      </c>
      <c r="D42" s="237" t="str">
        <f>IF(C42=0,"平衡","不平衡")</f>
        <v>平衡</v>
      </c>
      <c r="E42" s="237"/>
      <c r="F42" s="237"/>
      <c r="G42" s="237"/>
    </row>
    <row r="43" ht="18.95" customHeight="1" spans="2:7">
      <c r="B43" s="237" t="s">
        <v>150</v>
      </c>
      <c r="C43" s="236">
        <f>G27-F27-[1]利润及利润分配表!D23-[1]利润及利润分配表!D24-[1]利润及利润分配表!D31</f>
        <v>0</v>
      </c>
      <c r="D43" s="237" t="str">
        <f>IF(C43=0,"平衡","不平衡")</f>
        <v>平衡</v>
      </c>
      <c r="E43" s="237"/>
      <c r="F43" s="237"/>
      <c r="G43" s="237"/>
    </row>
    <row r="44" spans="2:7">
      <c r="B44" s="199"/>
      <c r="C44" s="199"/>
      <c r="D44" s="199"/>
      <c r="E44" s="199"/>
      <c r="F44" s="199"/>
      <c r="G44" s="199"/>
    </row>
    <row r="45" spans="2:7">
      <c r="B45" s="199"/>
      <c r="C45" s="199"/>
      <c r="D45" s="199"/>
      <c r="E45" s="199"/>
      <c r="F45" s="199"/>
      <c r="G45" s="199"/>
    </row>
    <row r="46" spans="2:7">
      <c r="B46" s="199"/>
      <c r="C46" s="199"/>
      <c r="D46" s="199"/>
      <c r="E46" s="199"/>
      <c r="F46" s="199"/>
      <c r="G46" s="199"/>
    </row>
    <row r="47" spans="2:7">
      <c r="B47" s="199"/>
      <c r="C47" s="199"/>
      <c r="D47" s="199"/>
      <c r="E47" s="199"/>
      <c r="F47" s="199"/>
      <c r="G47" s="199"/>
    </row>
    <row r="48" spans="2:7">
      <c r="B48" s="199"/>
      <c r="C48" s="199"/>
      <c r="D48" s="199"/>
      <c r="E48" s="199"/>
      <c r="F48" s="199"/>
      <c r="G48" s="199"/>
    </row>
    <row r="49" spans="2:7">
      <c r="B49" s="199"/>
      <c r="C49" s="199"/>
      <c r="D49" s="199"/>
      <c r="E49" s="199"/>
      <c r="F49" s="199"/>
      <c r="G49" s="199"/>
    </row>
    <row r="50" spans="2:7">
      <c r="B50" s="199"/>
      <c r="C50" s="199"/>
      <c r="D50" s="199"/>
      <c r="E50" s="199"/>
      <c r="F50" s="199"/>
      <c r="G50" s="199"/>
    </row>
    <row r="51" spans="2:7">
      <c r="B51" s="199"/>
      <c r="C51" s="199"/>
      <c r="D51" s="199"/>
      <c r="E51" s="199"/>
      <c r="F51" s="199"/>
      <c r="G51" s="199"/>
    </row>
    <row r="52" spans="2:7">
      <c r="B52" s="199"/>
      <c r="C52" s="199"/>
      <c r="D52" s="199"/>
      <c r="E52" s="199"/>
      <c r="F52" s="199"/>
      <c r="G52" s="199"/>
    </row>
    <row r="53" spans="2:7">
      <c r="B53" s="199"/>
      <c r="C53" s="199"/>
      <c r="D53" s="199"/>
      <c r="E53" s="199"/>
      <c r="F53" s="199"/>
      <c r="G53" s="199"/>
    </row>
    <row r="54" spans="2:7">
      <c r="B54" s="199"/>
      <c r="C54" s="199"/>
      <c r="D54" s="199"/>
      <c r="E54" s="199"/>
      <c r="F54" s="199"/>
      <c r="G54" s="199"/>
    </row>
    <row r="55" spans="2:7">
      <c r="B55" s="199"/>
      <c r="C55" s="199"/>
      <c r="D55" s="199"/>
      <c r="E55" s="199"/>
      <c r="F55" s="199"/>
      <c r="G55" s="199"/>
    </row>
    <row r="56" spans="2:7">
      <c r="B56" s="199"/>
      <c r="C56" s="199"/>
      <c r="D56" s="199"/>
      <c r="E56" s="199"/>
      <c r="F56" s="199"/>
      <c r="G56" s="199"/>
    </row>
    <row r="57" spans="2:7">
      <c r="B57" s="199"/>
      <c r="C57" s="199"/>
      <c r="D57" s="199"/>
      <c r="E57" s="199"/>
      <c r="F57" s="199"/>
      <c r="G57" s="199"/>
    </row>
    <row r="58" spans="2:7">
      <c r="B58" s="199"/>
      <c r="C58" s="199"/>
      <c r="D58" s="199"/>
      <c r="E58" s="199"/>
      <c r="F58" s="199"/>
      <c r="G58" s="199"/>
    </row>
    <row r="59" spans="2:7">
      <c r="B59" s="199"/>
      <c r="C59" s="199"/>
      <c r="D59" s="199"/>
      <c r="E59" s="199"/>
      <c r="F59" s="199"/>
      <c r="G59" s="199"/>
    </row>
    <row r="60" spans="2:7">
      <c r="B60" s="199"/>
      <c r="C60" s="199"/>
      <c r="D60" s="199"/>
      <c r="E60" s="199"/>
      <c r="F60" s="199"/>
      <c r="G60" s="199"/>
    </row>
    <row r="61" spans="2:7">
      <c r="B61" s="199"/>
      <c r="C61" s="199"/>
      <c r="D61" s="199"/>
      <c r="E61" s="199"/>
      <c r="F61" s="199"/>
      <c r="G61" s="199"/>
    </row>
    <row r="62" spans="2:7">
      <c r="B62" s="199"/>
      <c r="C62" s="199"/>
      <c r="D62" s="199"/>
      <c r="E62" s="199"/>
      <c r="F62" s="199"/>
      <c r="G62" s="199"/>
    </row>
    <row r="63" spans="2:7">
      <c r="B63" s="199"/>
      <c r="C63" s="199"/>
      <c r="D63" s="199"/>
      <c r="E63" s="199"/>
      <c r="F63" s="199"/>
      <c r="G63" s="199"/>
    </row>
    <row r="64" spans="2:7">
      <c r="B64" s="199"/>
      <c r="C64" s="199"/>
      <c r="D64" s="199"/>
      <c r="E64" s="199"/>
      <c r="F64" s="199"/>
      <c r="G64" s="199"/>
    </row>
    <row r="65" spans="2:7">
      <c r="B65" s="199"/>
      <c r="C65" s="199"/>
      <c r="D65" s="199"/>
      <c r="E65" s="199"/>
      <c r="F65" s="199"/>
      <c r="G65" s="199"/>
    </row>
    <row r="66" spans="2:7">
      <c r="B66" s="199"/>
      <c r="C66" s="199"/>
      <c r="D66" s="199"/>
      <c r="E66" s="199"/>
      <c r="F66" s="199"/>
      <c r="G66" s="199"/>
    </row>
    <row r="67" spans="2:7">
      <c r="B67" s="199"/>
      <c r="C67" s="199"/>
      <c r="D67" s="199"/>
      <c r="E67" s="199"/>
      <c r="F67" s="199"/>
      <c r="G67" s="199"/>
    </row>
    <row r="68" spans="2:7">
      <c r="B68" s="199"/>
      <c r="C68" s="199"/>
      <c r="D68" s="199"/>
      <c r="E68" s="199"/>
      <c r="F68" s="199"/>
      <c r="G68" s="199"/>
    </row>
    <row r="69" spans="2:7">
      <c r="B69" s="199"/>
      <c r="C69" s="199"/>
      <c r="D69" s="199"/>
      <c r="E69" s="199"/>
      <c r="F69" s="199"/>
      <c r="G69" s="199"/>
    </row>
    <row r="70" spans="2:7">
      <c r="B70" s="199"/>
      <c r="C70" s="199"/>
      <c r="D70" s="199"/>
      <c r="E70" s="199"/>
      <c r="F70" s="199"/>
      <c r="G70" s="199"/>
    </row>
    <row r="71" spans="2:7">
      <c r="B71" s="199"/>
      <c r="C71" s="199"/>
      <c r="D71" s="199"/>
      <c r="E71" s="199"/>
      <c r="F71" s="199"/>
      <c r="G71" s="199"/>
    </row>
    <row r="72" spans="2:7">
      <c r="B72" s="199"/>
      <c r="C72" s="199"/>
      <c r="D72" s="199"/>
      <c r="E72" s="199"/>
      <c r="F72" s="199"/>
      <c r="G72" s="199"/>
    </row>
    <row r="73" spans="2:7">
      <c r="B73" s="199"/>
      <c r="C73" s="199"/>
      <c r="D73" s="199"/>
      <c r="E73" s="199"/>
      <c r="F73" s="199"/>
      <c r="G73" s="199"/>
    </row>
    <row r="74" spans="2:7">
      <c r="B74" s="199"/>
      <c r="C74" s="199"/>
      <c r="D74" s="199"/>
      <c r="E74" s="199"/>
      <c r="F74" s="199"/>
      <c r="G74" s="199"/>
    </row>
    <row r="75" spans="2:7">
      <c r="B75" s="199"/>
      <c r="C75" s="199"/>
      <c r="D75" s="199"/>
      <c r="E75" s="199"/>
      <c r="F75" s="199"/>
      <c r="G75" s="199"/>
    </row>
    <row r="76" spans="2:7">
      <c r="B76" s="199"/>
      <c r="C76" s="199"/>
      <c r="D76" s="199"/>
      <c r="E76" s="199"/>
      <c r="F76" s="199"/>
      <c r="G76" s="199"/>
    </row>
    <row r="77" spans="2:7">
      <c r="B77" s="199"/>
      <c r="C77" s="199"/>
      <c r="D77" s="199"/>
      <c r="E77" s="199"/>
      <c r="F77" s="199"/>
      <c r="G77" s="199"/>
    </row>
    <row r="78" spans="2:7">
      <c r="B78" s="199"/>
      <c r="C78" s="199"/>
      <c r="D78" s="199"/>
      <c r="E78" s="199"/>
      <c r="F78" s="199"/>
      <c r="G78" s="199"/>
    </row>
    <row r="79" spans="2:7">
      <c r="B79" s="199"/>
      <c r="C79" s="199"/>
      <c r="D79" s="199"/>
      <c r="E79" s="199"/>
      <c r="F79" s="199"/>
      <c r="G79" s="199"/>
    </row>
    <row r="80" spans="2:7">
      <c r="B80" s="199"/>
      <c r="C80" s="199"/>
      <c r="D80" s="199"/>
      <c r="E80" s="199"/>
      <c r="F80" s="199"/>
      <c r="G80" s="199"/>
    </row>
    <row r="81" spans="2:7">
      <c r="B81" s="199"/>
      <c r="C81" s="199"/>
      <c r="D81" s="199"/>
      <c r="E81" s="199"/>
      <c r="F81" s="199"/>
      <c r="G81" s="199"/>
    </row>
    <row r="82" spans="2:7">
      <c r="B82" s="199"/>
      <c r="C82" s="199"/>
      <c r="D82" s="199"/>
      <c r="E82" s="199"/>
      <c r="F82" s="199"/>
      <c r="G82" s="199"/>
    </row>
    <row r="83" spans="2:7">
      <c r="B83" s="199"/>
      <c r="C83" s="199"/>
      <c r="D83" s="199"/>
      <c r="E83" s="199"/>
      <c r="F83" s="199"/>
      <c r="G83" s="199"/>
    </row>
    <row r="84" spans="2:7">
      <c r="B84" s="199"/>
      <c r="C84" s="199"/>
      <c r="D84" s="199"/>
      <c r="E84" s="199"/>
      <c r="F84" s="199"/>
      <c r="G84" s="199"/>
    </row>
    <row r="85" spans="2:7">
      <c r="B85" s="199"/>
      <c r="C85" s="199"/>
      <c r="D85" s="199"/>
      <c r="E85" s="199"/>
      <c r="F85" s="199"/>
      <c r="G85" s="199"/>
    </row>
    <row r="86" spans="2:7">
      <c r="B86" s="199"/>
      <c r="C86" s="199"/>
      <c r="D86" s="199"/>
      <c r="E86" s="199"/>
      <c r="F86" s="199"/>
      <c r="G86" s="199"/>
    </row>
    <row r="87" spans="2:7">
      <c r="B87" s="199"/>
      <c r="C87" s="199"/>
      <c r="D87" s="199"/>
      <c r="E87" s="199"/>
      <c r="F87" s="199"/>
      <c r="G87" s="199"/>
    </row>
    <row r="88" spans="2:7">
      <c r="B88" s="199"/>
      <c r="C88" s="199"/>
      <c r="D88" s="199"/>
      <c r="E88" s="199"/>
      <c r="F88" s="199"/>
      <c r="G88" s="199"/>
    </row>
    <row r="89" spans="2:7">
      <c r="B89" s="199"/>
      <c r="C89" s="199"/>
      <c r="D89" s="199"/>
      <c r="E89" s="199"/>
      <c r="F89" s="199"/>
      <c r="G89" s="199"/>
    </row>
    <row r="90" spans="2:7">
      <c r="B90" s="199"/>
      <c r="C90" s="199"/>
      <c r="D90" s="199"/>
      <c r="E90" s="199"/>
      <c r="F90" s="199"/>
      <c r="G90" s="199"/>
    </row>
    <row r="91" spans="2:7">
      <c r="B91" s="199"/>
      <c r="C91" s="199"/>
      <c r="D91" s="199"/>
      <c r="E91" s="199"/>
      <c r="F91" s="199"/>
      <c r="G91" s="199"/>
    </row>
    <row r="92" spans="2:7">
      <c r="B92" s="199"/>
      <c r="C92" s="199"/>
      <c r="D92" s="199"/>
      <c r="E92" s="199"/>
      <c r="F92" s="199"/>
      <c r="G92" s="199"/>
    </row>
    <row r="93" spans="2:7">
      <c r="B93" s="199"/>
      <c r="C93" s="199"/>
      <c r="D93" s="199"/>
      <c r="E93" s="199"/>
      <c r="F93" s="199"/>
      <c r="G93" s="199"/>
    </row>
    <row r="94" spans="2:7">
      <c r="B94" s="199"/>
      <c r="C94" s="199"/>
      <c r="D94" s="199"/>
      <c r="E94" s="199"/>
      <c r="F94" s="199"/>
      <c r="G94" s="199"/>
    </row>
    <row r="95" spans="2:7">
      <c r="B95" s="199"/>
      <c r="C95" s="199"/>
      <c r="D95" s="199"/>
      <c r="E95" s="199"/>
      <c r="F95" s="199"/>
      <c r="G95" s="199"/>
    </row>
    <row r="96" spans="2:7">
      <c r="B96" s="199"/>
      <c r="C96" s="199"/>
      <c r="D96" s="199"/>
      <c r="E96" s="199"/>
      <c r="F96" s="199"/>
      <c r="G96" s="199"/>
    </row>
    <row r="97" spans="2:7">
      <c r="B97" s="199"/>
      <c r="C97" s="199"/>
      <c r="D97" s="199"/>
      <c r="E97" s="199"/>
      <c r="F97" s="199"/>
      <c r="G97" s="199"/>
    </row>
    <row r="98" spans="2:7">
      <c r="B98" s="199"/>
      <c r="C98" s="199"/>
      <c r="D98" s="199"/>
      <c r="E98" s="199"/>
      <c r="F98" s="199"/>
      <c r="G98" s="199"/>
    </row>
    <row r="99" spans="2:7">
      <c r="B99" s="199"/>
      <c r="C99" s="199"/>
      <c r="D99" s="199"/>
      <c r="E99" s="199"/>
      <c r="F99" s="199"/>
      <c r="G99" s="199"/>
    </row>
    <row r="100" spans="2:7">
      <c r="B100" s="199"/>
      <c r="C100" s="199"/>
      <c r="D100" s="199"/>
      <c r="E100" s="199"/>
      <c r="F100" s="199"/>
      <c r="G100" s="199"/>
    </row>
    <row r="101" spans="2:7">
      <c r="B101" s="199"/>
      <c r="C101" s="199"/>
      <c r="D101" s="199"/>
      <c r="E101" s="199"/>
      <c r="F101" s="199"/>
      <c r="G101" s="199"/>
    </row>
    <row r="102" spans="2:7">
      <c r="B102" s="199"/>
      <c r="C102" s="199"/>
      <c r="D102" s="199"/>
      <c r="E102" s="199"/>
      <c r="F102" s="199"/>
      <c r="G102" s="199"/>
    </row>
    <row r="103" spans="2:7">
      <c r="B103" s="199"/>
      <c r="C103" s="199"/>
      <c r="D103" s="199"/>
      <c r="E103" s="199"/>
      <c r="F103" s="199"/>
      <c r="G103" s="199"/>
    </row>
    <row r="104" spans="2:7">
      <c r="B104" s="199"/>
      <c r="C104" s="199"/>
      <c r="D104" s="199"/>
      <c r="E104" s="199"/>
      <c r="F104" s="199"/>
      <c r="G104" s="199"/>
    </row>
    <row r="105" spans="2:7">
      <c r="B105" s="199"/>
      <c r="C105" s="199"/>
      <c r="D105" s="199"/>
      <c r="E105" s="199"/>
      <c r="F105" s="199"/>
      <c r="G105" s="199"/>
    </row>
    <row r="106" spans="2:7">
      <c r="B106" s="199"/>
      <c r="C106" s="199"/>
      <c r="D106" s="199"/>
      <c r="E106" s="199"/>
      <c r="F106" s="199"/>
      <c r="G106" s="199"/>
    </row>
    <row r="107" spans="2:7">
      <c r="B107" s="199"/>
      <c r="C107" s="199"/>
      <c r="D107" s="199"/>
      <c r="E107" s="199"/>
      <c r="F107" s="199"/>
      <c r="G107" s="199"/>
    </row>
    <row r="108" spans="2:7">
      <c r="B108" s="199"/>
      <c r="C108" s="199"/>
      <c r="D108" s="199"/>
      <c r="E108" s="199"/>
      <c r="F108" s="199"/>
      <c r="G108" s="199"/>
    </row>
    <row r="109" spans="2:7">
      <c r="B109" s="199"/>
      <c r="C109" s="199"/>
      <c r="D109" s="199"/>
      <c r="E109" s="199"/>
      <c r="F109" s="199"/>
      <c r="G109" s="199"/>
    </row>
    <row r="110" spans="2:7">
      <c r="B110" s="199"/>
      <c r="C110" s="199"/>
      <c r="D110" s="199"/>
      <c r="E110" s="199"/>
      <c r="F110" s="199"/>
      <c r="G110" s="199"/>
    </row>
    <row r="111" spans="2:7">
      <c r="B111" s="199"/>
      <c r="C111" s="199"/>
      <c r="D111" s="199"/>
      <c r="E111" s="199"/>
      <c r="F111" s="199"/>
      <c r="G111" s="199"/>
    </row>
    <row r="112" spans="2:7">
      <c r="B112" s="199"/>
      <c r="C112" s="199"/>
      <c r="D112" s="199"/>
      <c r="E112" s="199"/>
      <c r="F112" s="199"/>
      <c r="G112" s="199"/>
    </row>
    <row r="113" spans="2:7">
      <c r="B113" s="199"/>
      <c r="C113" s="199"/>
      <c r="D113" s="199"/>
      <c r="E113" s="199"/>
      <c r="F113" s="199"/>
      <c r="G113" s="199"/>
    </row>
    <row r="114" spans="2:7">
      <c r="B114" s="199"/>
      <c r="C114" s="199"/>
      <c r="D114" s="199"/>
      <c r="E114" s="199"/>
      <c r="F114" s="199"/>
      <c r="G114" s="199"/>
    </row>
    <row r="115" spans="2:7">
      <c r="B115" s="199"/>
      <c r="C115" s="199"/>
      <c r="D115" s="199"/>
      <c r="E115" s="199"/>
      <c r="F115" s="199"/>
      <c r="G115" s="199"/>
    </row>
    <row r="116" spans="2:7">
      <c r="B116" s="199"/>
      <c r="C116" s="199"/>
      <c r="D116" s="199"/>
      <c r="E116" s="199"/>
      <c r="F116" s="199"/>
      <c r="G116" s="199"/>
    </row>
    <row r="117" spans="2:7">
      <c r="B117" s="199"/>
      <c r="C117" s="199"/>
      <c r="D117" s="199"/>
      <c r="E117" s="199"/>
      <c r="F117" s="199"/>
      <c r="G117" s="199"/>
    </row>
  </sheetData>
  <mergeCells count="2">
    <mergeCell ref="B1:G1"/>
    <mergeCell ref="H1:O44"/>
  </mergeCells>
  <conditionalFormatting sqref="D41">
    <cfRule type="cellIs" dxfId="1" priority="2" stopIfTrue="1" operator="notEqual">
      <formula>"比例相同"</formula>
    </cfRule>
  </conditionalFormatting>
  <conditionalFormatting sqref="D38:D39 D42:D43">
    <cfRule type="cellIs" dxfId="1" priority="1" stopIfTrue="1" operator="notEqual">
      <formula>"平衡"</formula>
    </cfRule>
  </conditionalFormatting>
  <printOptions horizontalCentered="1"/>
  <pageMargins left="0.748031496062992" right="0.748031496062992" top="0.71" bottom="0.36" header="0.23" footer="0.3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17"/>
  <sheetViews>
    <sheetView zoomScale="80" zoomScaleNormal="80" workbookViewId="0">
      <selection activeCell="P10" sqref="P10"/>
    </sheetView>
  </sheetViews>
  <sheetFormatPr defaultColWidth="9" defaultRowHeight="16.5"/>
  <cols>
    <col min="1" max="1" width="10.5" style="251" customWidth="1"/>
    <col min="2" max="2" width="28.625" style="198" customWidth="1"/>
    <col min="3" max="4" width="12.625" style="198" customWidth="1"/>
    <col min="5" max="5" width="27.75" style="198" customWidth="1"/>
    <col min="6" max="7" width="12.625" style="198" customWidth="1"/>
    <col min="8" max="16384" width="9" style="198"/>
  </cols>
  <sheetData>
    <row r="1" ht="47.25" customHeight="1" spans="2:7">
      <c r="B1" s="139" t="s">
        <v>15</v>
      </c>
      <c r="C1" s="139"/>
      <c r="D1" s="139"/>
      <c r="E1" s="139"/>
      <c r="F1" s="139"/>
      <c r="G1" s="139"/>
    </row>
    <row r="2" ht="18.95" customHeight="1" spans="2:7">
      <c r="B2" s="199" t="s">
        <v>79</v>
      </c>
      <c r="C2" s="199"/>
      <c r="D2" s="199" t="s">
        <v>34</v>
      </c>
      <c r="E2" s="199"/>
      <c r="F2" s="199" t="s">
        <v>80</v>
      </c>
      <c r="G2" s="199"/>
    </row>
    <row r="3" ht="18.95" customHeight="1" spans="2:7">
      <c r="B3" s="199" t="s">
        <v>81</v>
      </c>
      <c r="C3" s="199"/>
      <c r="D3" s="199" t="s">
        <v>35</v>
      </c>
      <c r="E3" s="199"/>
      <c r="F3" s="199" t="s">
        <v>82</v>
      </c>
      <c r="G3" s="199"/>
    </row>
    <row r="4" ht="18.95" customHeight="1" spans="2:7">
      <c r="B4" s="200" t="s">
        <v>37</v>
      </c>
      <c r="C4" s="200" t="s">
        <v>38</v>
      </c>
      <c r="D4" s="200" t="s">
        <v>39</v>
      </c>
      <c r="E4" s="200" t="s">
        <v>37</v>
      </c>
      <c r="F4" s="200" t="s">
        <v>38</v>
      </c>
      <c r="G4" s="200" t="s">
        <v>39</v>
      </c>
    </row>
    <row r="5" ht="18.95" customHeight="1" spans="2:7">
      <c r="B5" s="206" t="s">
        <v>151</v>
      </c>
      <c r="C5" s="203">
        <v>65000</v>
      </c>
      <c r="D5" s="203">
        <v>76000</v>
      </c>
      <c r="E5" s="206" t="s">
        <v>152</v>
      </c>
      <c r="F5" s="203"/>
      <c r="G5" s="203"/>
    </row>
    <row r="6" ht="18.95" customHeight="1" spans="2:7">
      <c r="B6" s="206" t="s">
        <v>153</v>
      </c>
      <c r="C6" s="252">
        <v>35000</v>
      </c>
      <c r="D6" s="252">
        <v>45000</v>
      </c>
      <c r="E6" s="206" t="s">
        <v>154</v>
      </c>
      <c r="F6" s="203"/>
      <c r="G6" s="203"/>
    </row>
    <row r="7" ht="18.95" customHeight="1" spans="2:7">
      <c r="B7" s="206" t="s">
        <v>155</v>
      </c>
      <c r="C7" s="252">
        <v>22000</v>
      </c>
      <c r="D7" s="252">
        <v>30000</v>
      </c>
      <c r="E7" s="206" t="s">
        <v>156</v>
      </c>
      <c r="F7" s="203"/>
      <c r="G7" s="203"/>
    </row>
    <row r="8" ht="18.95" customHeight="1" spans="2:7">
      <c r="B8" s="206" t="s">
        <v>157</v>
      </c>
      <c r="C8" s="252">
        <v>48000</v>
      </c>
      <c r="D8" s="252">
        <v>56000</v>
      </c>
      <c r="E8" s="206" t="s">
        <v>158</v>
      </c>
      <c r="F8" s="252"/>
      <c r="G8" s="252"/>
    </row>
    <row r="9" ht="18.95" customHeight="1" spans="2:7">
      <c r="B9" s="200" t="s">
        <v>159</v>
      </c>
      <c r="C9" s="207">
        <f>SUM(C6:C8)</f>
        <v>105000</v>
      </c>
      <c r="D9" s="207">
        <f>SUM(D6:D8)</f>
        <v>131000</v>
      </c>
      <c r="E9" s="206" t="s">
        <v>160</v>
      </c>
      <c r="F9" s="252"/>
      <c r="G9" s="252"/>
    </row>
    <row r="10" ht="18.95" customHeight="1" spans="2:7">
      <c r="B10" s="206" t="s">
        <v>161</v>
      </c>
      <c r="C10" s="252"/>
      <c r="D10" s="252"/>
      <c r="E10" s="206" t="s">
        <v>162</v>
      </c>
      <c r="F10" s="252"/>
      <c r="G10" s="252"/>
    </row>
    <row r="11" ht="18.95" customHeight="1" spans="2:7">
      <c r="B11" s="206" t="s">
        <v>163</v>
      </c>
      <c r="C11" s="252"/>
      <c r="D11" s="252"/>
      <c r="E11" s="206" t="s">
        <v>164</v>
      </c>
      <c r="F11" s="252"/>
      <c r="G11" s="252"/>
    </row>
    <row r="12" ht="18.95" customHeight="1" spans="2:7">
      <c r="B12" s="206" t="s">
        <v>165</v>
      </c>
      <c r="C12" s="252"/>
      <c r="D12" s="252"/>
      <c r="E12" s="206" t="s">
        <v>166</v>
      </c>
      <c r="F12" s="252"/>
      <c r="G12" s="252"/>
    </row>
    <row r="13" ht="18.95" customHeight="1" spans="2:7">
      <c r="B13" s="206" t="s">
        <v>167</v>
      </c>
      <c r="C13" s="252"/>
      <c r="D13" s="252"/>
      <c r="E13" s="206" t="s">
        <v>168</v>
      </c>
      <c r="F13" s="252"/>
      <c r="G13" s="252"/>
    </row>
    <row r="14" ht="18.95" customHeight="1" spans="2:7">
      <c r="B14" s="200" t="s">
        <v>169</v>
      </c>
      <c r="C14" s="207">
        <f>SUM(C10:C13)</f>
        <v>0</v>
      </c>
      <c r="D14" s="207">
        <f>SUM(D10:D13)</f>
        <v>0</v>
      </c>
      <c r="E14" s="253" t="s">
        <v>170</v>
      </c>
      <c r="F14" s="252"/>
      <c r="G14" s="252"/>
    </row>
    <row r="15" ht="18.95" customHeight="1" spans="2:7">
      <c r="B15" s="200" t="s">
        <v>171</v>
      </c>
      <c r="C15" s="207">
        <f>C9-C14</f>
        <v>105000</v>
      </c>
      <c r="D15" s="207">
        <f>D9-D14</f>
        <v>131000</v>
      </c>
      <c r="E15" s="253"/>
      <c r="F15" s="252"/>
      <c r="G15" s="252"/>
    </row>
    <row r="16" ht="18.95" customHeight="1" spans="2:7">
      <c r="B16" s="206" t="s">
        <v>172</v>
      </c>
      <c r="C16" s="203"/>
      <c r="D16" s="203"/>
      <c r="E16" s="206" t="s">
        <v>173</v>
      </c>
      <c r="F16" s="252"/>
      <c r="G16" s="252"/>
    </row>
    <row r="17" ht="18.95" customHeight="1" spans="2:7">
      <c r="B17" s="206" t="s">
        <v>174</v>
      </c>
      <c r="C17" s="252"/>
      <c r="D17" s="252"/>
      <c r="E17" s="206" t="s">
        <v>47</v>
      </c>
      <c r="F17" s="252"/>
      <c r="G17" s="252"/>
    </row>
    <row r="18" ht="18.95" customHeight="1" spans="2:7">
      <c r="B18" s="206" t="s">
        <v>175</v>
      </c>
      <c r="C18" s="252"/>
      <c r="D18" s="252"/>
      <c r="E18" s="206" t="s">
        <v>176</v>
      </c>
      <c r="F18" s="252"/>
      <c r="G18" s="252"/>
    </row>
    <row r="19" ht="18.95" customHeight="1" spans="2:7">
      <c r="B19" s="206" t="s">
        <v>177</v>
      </c>
      <c r="C19" s="252"/>
      <c r="D19" s="252"/>
      <c r="E19" s="206" t="s">
        <v>178</v>
      </c>
      <c r="F19" s="252"/>
      <c r="G19" s="252"/>
    </row>
    <row r="20" ht="18.95" customHeight="1" spans="2:7">
      <c r="B20" s="206" t="s">
        <v>179</v>
      </c>
      <c r="C20" s="252"/>
      <c r="D20" s="252"/>
      <c r="E20" s="206" t="s">
        <v>180</v>
      </c>
      <c r="F20" s="252"/>
      <c r="G20" s="252"/>
    </row>
    <row r="21" ht="18.95" customHeight="1" spans="2:7">
      <c r="B21" s="200" t="s">
        <v>159</v>
      </c>
      <c r="C21" s="207">
        <f>SUM(C17:C20)</f>
        <v>0</v>
      </c>
      <c r="D21" s="207">
        <f>SUM(D17:D20)</f>
        <v>0</v>
      </c>
      <c r="E21" s="206" t="s">
        <v>181</v>
      </c>
      <c r="F21" s="252"/>
      <c r="G21" s="252"/>
    </row>
    <row r="22" ht="18.75" customHeight="1" spans="2:7">
      <c r="B22" s="206" t="s">
        <v>182</v>
      </c>
      <c r="C22" s="252"/>
      <c r="D22" s="252"/>
      <c r="E22" s="206" t="s">
        <v>183</v>
      </c>
      <c r="F22" s="252"/>
      <c r="G22" s="252"/>
    </row>
    <row r="23" ht="18.95" customHeight="1" spans="2:7">
      <c r="B23" s="206" t="s">
        <v>184</v>
      </c>
      <c r="C23" s="252"/>
      <c r="D23" s="252"/>
      <c r="E23" s="206" t="s">
        <v>185</v>
      </c>
      <c r="F23" s="252"/>
      <c r="G23" s="252"/>
    </row>
    <row r="24" ht="18.95" customHeight="1" spans="2:7">
      <c r="B24" s="206" t="s">
        <v>186</v>
      </c>
      <c r="C24" s="252"/>
      <c r="D24" s="252"/>
      <c r="E24" s="200" t="s">
        <v>187</v>
      </c>
      <c r="F24" s="207">
        <f>SUM(F7:F23)</f>
        <v>0</v>
      </c>
      <c r="G24" s="207">
        <f>SUM(G7:G23)</f>
        <v>0</v>
      </c>
    </row>
    <row r="25" ht="18.95" customHeight="1" spans="2:7">
      <c r="B25" s="200" t="s">
        <v>169</v>
      </c>
      <c r="C25" s="207">
        <f>SUM(C22:C24)</f>
        <v>0</v>
      </c>
      <c r="D25" s="207">
        <f>SUM(D22:D24)</f>
        <v>0</v>
      </c>
      <c r="E25" s="206" t="s">
        <v>188</v>
      </c>
      <c r="F25" s="203"/>
      <c r="G25" s="203"/>
    </row>
    <row r="26" ht="18.95" customHeight="1" spans="2:7">
      <c r="B26" s="200" t="s">
        <v>189</v>
      </c>
      <c r="C26" s="207">
        <f>C21-C25</f>
        <v>0</v>
      </c>
      <c r="D26" s="207">
        <f>D21-D25</f>
        <v>0</v>
      </c>
      <c r="E26" s="206" t="s">
        <v>190</v>
      </c>
      <c r="F26" s="252"/>
      <c r="G26" s="252"/>
    </row>
    <row r="27" ht="18.95" customHeight="1" spans="2:7">
      <c r="B27" s="206" t="s">
        <v>191</v>
      </c>
      <c r="C27" s="203"/>
      <c r="D27" s="203"/>
      <c r="E27" s="206" t="s">
        <v>192</v>
      </c>
      <c r="F27" s="252"/>
      <c r="G27" s="252"/>
    </row>
    <row r="28" ht="18.95" customHeight="1" spans="2:7">
      <c r="B28" s="206" t="s">
        <v>193</v>
      </c>
      <c r="C28" s="252"/>
      <c r="D28" s="252"/>
      <c r="E28" s="206" t="s">
        <v>194</v>
      </c>
      <c r="F28" s="252"/>
      <c r="G28" s="252"/>
    </row>
    <row r="29" ht="18.95" customHeight="1" spans="2:7">
      <c r="B29" s="206" t="s">
        <v>195</v>
      </c>
      <c r="C29" s="252"/>
      <c r="D29" s="252"/>
      <c r="E29" s="206" t="s">
        <v>196</v>
      </c>
      <c r="F29" s="203"/>
      <c r="G29" s="203"/>
    </row>
    <row r="30" ht="18.95" customHeight="1" spans="2:7">
      <c r="B30" s="206" t="s">
        <v>197</v>
      </c>
      <c r="C30" s="252"/>
      <c r="D30" s="252"/>
      <c r="E30" s="206" t="s">
        <v>198</v>
      </c>
      <c r="F30" s="252"/>
      <c r="G30" s="252"/>
    </row>
    <row r="31" ht="18.95" customHeight="1" spans="2:7">
      <c r="B31" s="200" t="s">
        <v>159</v>
      </c>
      <c r="C31" s="207">
        <f>SUM(C28:C30)</f>
        <v>0</v>
      </c>
      <c r="D31" s="207">
        <f>SUM(D28:D30)</f>
        <v>0</v>
      </c>
      <c r="E31" s="206" t="s">
        <v>199</v>
      </c>
      <c r="F31" s="252"/>
      <c r="G31" s="252"/>
    </row>
    <row r="32" ht="18.95" customHeight="1" spans="2:7">
      <c r="B32" s="206" t="s">
        <v>200</v>
      </c>
      <c r="C32" s="252"/>
      <c r="D32" s="252"/>
      <c r="E32" s="206" t="s">
        <v>201</v>
      </c>
      <c r="F32" s="252"/>
      <c r="G32" s="252"/>
    </row>
    <row r="33" ht="18.95" customHeight="1" spans="2:7">
      <c r="B33" s="206" t="s">
        <v>202</v>
      </c>
      <c r="C33" s="252"/>
      <c r="D33" s="252"/>
      <c r="E33" s="206" t="s">
        <v>203</v>
      </c>
      <c r="F33" s="252"/>
      <c r="G33" s="252"/>
    </row>
    <row r="34" ht="18.95" customHeight="1" spans="2:7">
      <c r="B34" s="206" t="s">
        <v>204</v>
      </c>
      <c r="C34" s="252"/>
      <c r="D34" s="252"/>
      <c r="E34" s="200" t="s">
        <v>205</v>
      </c>
      <c r="F34" s="207">
        <f>F30-F31+F32-F33</f>
        <v>0</v>
      </c>
      <c r="G34" s="207">
        <f>G30-G31+G32-G33</f>
        <v>0</v>
      </c>
    </row>
    <row r="35" ht="18.95" customHeight="1" spans="2:7">
      <c r="B35" s="200" t="s">
        <v>169</v>
      </c>
      <c r="C35" s="207">
        <f>SUM(C32:C34)</f>
        <v>0</v>
      </c>
      <c r="D35" s="207">
        <f>SUM(D32:D34)</f>
        <v>0</v>
      </c>
      <c r="E35" s="202"/>
      <c r="F35" s="203"/>
      <c r="G35" s="203"/>
    </row>
    <row r="36" ht="18.95" customHeight="1" spans="2:7">
      <c r="B36" s="200" t="s">
        <v>206</v>
      </c>
      <c r="C36" s="207">
        <f>C31-C35</f>
        <v>0</v>
      </c>
      <c r="D36" s="207">
        <f>D31-D35</f>
        <v>0</v>
      </c>
      <c r="E36" s="202"/>
      <c r="F36" s="203"/>
      <c r="G36" s="203"/>
    </row>
    <row r="37" ht="18.95" customHeight="1" spans="2:7">
      <c r="B37" s="206" t="s">
        <v>207</v>
      </c>
      <c r="C37" s="252"/>
      <c r="D37" s="254"/>
      <c r="E37" s="206"/>
      <c r="F37" s="220"/>
      <c r="G37" s="220"/>
    </row>
    <row r="38" ht="18.95" customHeight="1" spans="2:7">
      <c r="B38" s="200" t="s">
        <v>208</v>
      </c>
      <c r="C38" s="207">
        <f>C15+C26+C36+C37</f>
        <v>105000</v>
      </c>
      <c r="D38" s="207">
        <f>D15+D26+D36+D37</f>
        <v>131000</v>
      </c>
      <c r="E38" s="206"/>
      <c r="F38" s="220"/>
      <c r="G38" s="220"/>
    </row>
    <row r="39" ht="18.95" customHeight="1" spans="2:7">
      <c r="B39" s="206" t="s">
        <v>209</v>
      </c>
      <c r="C39" s="203">
        <f>F24-C15</f>
        <v>-105000</v>
      </c>
      <c r="D39" s="206" t="str">
        <f t="shared" ref="D39:D44" si="0">IF(C39=0,"正确","不正确")</f>
        <v>不正确</v>
      </c>
      <c r="E39" s="206" t="s">
        <v>210</v>
      </c>
      <c r="F39" s="220">
        <f>F30-现金流量表!D6</f>
        <v>-45000</v>
      </c>
      <c r="G39" s="206" t="str">
        <f>IF(F39=0,"正确","不正确")</f>
        <v>不正确</v>
      </c>
    </row>
    <row r="40" ht="18.95" customHeight="1" spans="2:7">
      <c r="B40" s="206" t="s">
        <v>211</v>
      </c>
      <c r="C40" s="203">
        <f>G24-D15</f>
        <v>-131000</v>
      </c>
      <c r="D40" s="206" t="str">
        <f t="shared" si="0"/>
        <v>不正确</v>
      </c>
      <c r="E40" s="206" t="s">
        <v>212</v>
      </c>
      <c r="F40" s="220">
        <f>G30</f>
        <v>0</v>
      </c>
      <c r="G40" s="206" t="str">
        <f>IF(F40=0,"正确","不正确")</f>
        <v>正确</v>
      </c>
    </row>
    <row r="41" ht="18.95" customHeight="1" spans="2:7">
      <c r="B41" s="206" t="s">
        <v>213</v>
      </c>
      <c r="C41" s="220">
        <f>F34-C38</f>
        <v>-105000</v>
      </c>
      <c r="D41" s="206" t="str">
        <f t="shared" si="0"/>
        <v>不正确</v>
      </c>
      <c r="E41" s="206" t="s">
        <v>214</v>
      </c>
      <c r="F41" s="220">
        <f>G31-现金流量表!D6</f>
        <v>-45000</v>
      </c>
      <c r="G41" s="206" t="str">
        <f>IF(F41=0,"正确","不正确")</f>
        <v>不正确</v>
      </c>
    </row>
    <row r="42" ht="18.95" customHeight="1" spans="2:7">
      <c r="B42" s="206" t="s">
        <v>215</v>
      </c>
      <c r="C42" s="220">
        <f>G34-D38</f>
        <v>-131000</v>
      </c>
      <c r="D42" s="206" t="str">
        <f t="shared" si="0"/>
        <v>不正确</v>
      </c>
      <c r="E42" s="206" t="s">
        <v>216</v>
      </c>
      <c r="F42" s="220">
        <f>D38</f>
        <v>131000</v>
      </c>
      <c r="G42" s="206" t="str">
        <f>IF(F42=0,"正确","不正确")</f>
        <v>不正确</v>
      </c>
    </row>
    <row r="43" ht="18.95" customHeight="1" spans="2:7">
      <c r="B43" s="206" t="s">
        <v>217</v>
      </c>
      <c r="C43" s="220">
        <v>0</v>
      </c>
      <c r="D43" s="206" t="str">
        <f t="shared" si="0"/>
        <v>正确</v>
      </c>
      <c r="E43" s="206"/>
      <c r="F43" s="206"/>
      <c r="G43" s="206"/>
    </row>
    <row r="44" spans="2:7">
      <c r="B44" s="255" t="s">
        <v>218</v>
      </c>
      <c r="C44" s="256">
        <v>0</v>
      </c>
      <c r="D44" s="255" t="str">
        <f t="shared" si="0"/>
        <v>正确</v>
      </c>
      <c r="E44" s="255"/>
      <c r="F44" s="255"/>
      <c r="G44" s="255"/>
    </row>
    <row r="45" spans="2:7">
      <c r="B45" s="199"/>
      <c r="C45" s="199"/>
      <c r="D45" s="199"/>
      <c r="E45" s="199"/>
      <c r="F45" s="199"/>
      <c r="G45" s="199"/>
    </row>
    <row r="46" spans="2:7">
      <c r="B46" s="199"/>
      <c r="C46" s="199"/>
      <c r="D46" s="199"/>
      <c r="E46" s="199"/>
      <c r="F46" s="199"/>
      <c r="G46" s="199"/>
    </row>
    <row r="47" spans="2:7">
      <c r="B47" s="199"/>
      <c r="C47" s="199"/>
      <c r="D47" s="199"/>
      <c r="E47" s="199"/>
      <c r="F47" s="199"/>
      <c r="G47" s="199"/>
    </row>
    <row r="48" spans="2:7">
      <c r="B48" s="199"/>
      <c r="C48" s="199"/>
      <c r="D48" s="199"/>
      <c r="E48" s="199"/>
      <c r="F48" s="199"/>
      <c r="G48" s="199"/>
    </row>
    <row r="49" spans="2:7">
      <c r="B49" s="199"/>
      <c r="C49" s="199"/>
      <c r="D49" s="199"/>
      <c r="E49" s="199"/>
      <c r="F49" s="199"/>
      <c r="G49" s="199"/>
    </row>
    <row r="50" spans="2:7">
      <c r="B50" s="199"/>
      <c r="C50" s="199"/>
      <c r="D50" s="199"/>
      <c r="E50" s="199"/>
      <c r="F50" s="199"/>
      <c r="G50" s="199"/>
    </row>
    <row r="51" spans="2:7">
      <c r="B51" s="199"/>
      <c r="C51" s="199"/>
      <c r="D51" s="199"/>
      <c r="E51" s="199"/>
      <c r="F51" s="199"/>
      <c r="G51" s="199"/>
    </row>
    <row r="52" spans="2:7">
      <c r="B52" s="199"/>
      <c r="C52" s="199"/>
      <c r="D52" s="199"/>
      <c r="E52" s="199"/>
      <c r="F52" s="199"/>
      <c r="G52" s="199"/>
    </row>
    <row r="53" spans="2:7">
      <c r="B53" s="199"/>
      <c r="C53" s="199"/>
      <c r="D53" s="199"/>
      <c r="E53" s="199"/>
      <c r="F53" s="199"/>
      <c r="G53" s="199"/>
    </row>
    <row r="54" spans="2:7">
      <c r="B54" s="199"/>
      <c r="C54" s="199"/>
      <c r="D54" s="199"/>
      <c r="E54" s="199"/>
      <c r="F54" s="199"/>
      <c r="G54" s="199"/>
    </row>
    <row r="55" spans="2:7">
      <c r="B55" s="199"/>
      <c r="C55" s="199"/>
      <c r="D55" s="199"/>
      <c r="E55" s="199"/>
      <c r="F55" s="199"/>
      <c r="G55" s="199"/>
    </row>
    <row r="56" spans="2:7">
      <c r="B56" s="199"/>
      <c r="C56" s="199"/>
      <c r="D56" s="199"/>
      <c r="E56" s="199"/>
      <c r="F56" s="199"/>
      <c r="G56" s="199"/>
    </row>
    <row r="57" spans="2:7">
      <c r="B57" s="199"/>
      <c r="C57" s="199"/>
      <c r="D57" s="199"/>
      <c r="E57" s="199"/>
      <c r="F57" s="199"/>
      <c r="G57" s="199"/>
    </row>
    <row r="58" spans="2:7">
      <c r="B58" s="199"/>
      <c r="C58" s="199"/>
      <c r="D58" s="199"/>
      <c r="E58" s="199"/>
      <c r="F58" s="199"/>
      <c r="G58" s="199"/>
    </row>
    <row r="59" spans="2:7">
      <c r="B59" s="199"/>
      <c r="C59" s="199"/>
      <c r="D59" s="199"/>
      <c r="E59" s="199"/>
      <c r="F59" s="199"/>
      <c r="G59" s="199"/>
    </row>
    <row r="60" spans="2:7">
      <c r="B60" s="199"/>
      <c r="C60" s="199"/>
      <c r="D60" s="199"/>
      <c r="E60" s="199"/>
      <c r="F60" s="199"/>
      <c r="G60" s="199"/>
    </row>
    <row r="61" spans="2:7">
      <c r="B61" s="199"/>
      <c r="C61" s="199"/>
      <c r="D61" s="199"/>
      <c r="E61" s="199"/>
      <c r="F61" s="199"/>
      <c r="G61" s="199"/>
    </row>
    <row r="62" spans="2:7">
      <c r="B62" s="199"/>
      <c r="C62" s="199"/>
      <c r="D62" s="199"/>
      <c r="E62" s="199"/>
      <c r="F62" s="199"/>
      <c r="G62" s="199"/>
    </row>
    <row r="63" spans="2:7">
      <c r="B63" s="199"/>
      <c r="C63" s="199"/>
      <c r="D63" s="199"/>
      <c r="E63" s="199"/>
      <c r="F63" s="199"/>
      <c r="G63" s="199"/>
    </row>
    <row r="64" spans="2:7">
      <c r="B64" s="199"/>
      <c r="C64" s="199"/>
      <c r="D64" s="199"/>
      <c r="E64" s="199"/>
      <c r="F64" s="199"/>
      <c r="G64" s="199"/>
    </row>
    <row r="65" spans="2:7">
      <c r="B65" s="199"/>
      <c r="C65" s="199"/>
      <c r="D65" s="199"/>
      <c r="E65" s="199"/>
      <c r="F65" s="199"/>
      <c r="G65" s="199"/>
    </row>
    <row r="66" spans="2:7">
      <c r="B66" s="199"/>
      <c r="C66" s="199"/>
      <c r="D66" s="199"/>
      <c r="E66" s="199"/>
      <c r="F66" s="199"/>
      <c r="G66" s="199"/>
    </row>
    <row r="67" spans="2:7">
      <c r="B67" s="199"/>
      <c r="C67" s="199"/>
      <c r="D67" s="199"/>
      <c r="E67" s="199"/>
      <c r="F67" s="199"/>
      <c r="G67" s="199"/>
    </row>
    <row r="68" spans="2:7">
      <c r="B68" s="199"/>
      <c r="C68" s="199"/>
      <c r="D68" s="199"/>
      <c r="E68" s="199"/>
      <c r="F68" s="199"/>
      <c r="G68" s="199"/>
    </row>
    <row r="69" spans="2:7">
      <c r="B69" s="199"/>
      <c r="C69" s="199"/>
      <c r="D69" s="199"/>
      <c r="E69" s="199"/>
      <c r="F69" s="199"/>
      <c r="G69" s="199"/>
    </row>
    <row r="70" spans="2:7">
      <c r="B70" s="199"/>
      <c r="C70" s="199"/>
      <c r="D70" s="199"/>
      <c r="E70" s="199"/>
      <c r="F70" s="199"/>
      <c r="G70" s="199"/>
    </row>
    <row r="71" spans="2:7">
      <c r="B71" s="199"/>
      <c r="C71" s="199"/>
      <c r="D71" s="199"/>
      <c r="E71" s="199"/>
      <c r="F71" s="199"/>
      <c r="G71" s="199"/>
    </row>
    <row r="72" spans="2:7">
      <c r="B72" s="199"/>
      <c r="C72" s="199"/>
      <c r="D72" s="199"/>
      <c r="E72" s="199"/>
      <c r="F72" s="199"/>
      <c r="G72" s="199"/>
    </row>
    <row r="73" spans="2:7">
      <c r="B73" s="199"/>
      <c r="C73" s="199"/>
      <c r="D73" s="199"/>
      <c r="E73" s="199"/>
      <c r="F73" s="199"/>
      <c r="G73" s="199"/>
    </row>
    <row r="74" spans="2:7">
      <c r="B74" s="199"/>
      <c r="C74" s="199"/>
      <c r="D74" s="199"/>
      <c r="E74" s="199"/>
      <c r="F74" s="199"/>
      <c r="G74" s="199"/>
    </row>
    <row r="75" spans="2:7">
      <c r="B75" s="199"/>
      <c r="C75" s="199"/>
      <c r="D75" s="199"/>
      <c r="E75" s="199"/>
      <c r="F75" s="199"/>
      <c r="G75" s="199"/>
    </row>
    <row r="76" spans="2:7">
      <c r="B76" s="199"/>
      <c r="C76" s="199"/>
      <c r="D76" s="199"/>
      <c r="E76" s="199"/>
      <c r="F76" s="199"/>
      <c r="G76" s="199"/>
    </row>
    <row r="77" spans="2:7">
      <c r="B77" s="199"/>
      <c r="C77" s="199"/>
      <c r="D77" s="199"/>
      <c r="E77" s="199"/>
      <c r="F77" s="199"/>
      <c r="G77" s="199"/>
    </row>
    <row r="78" spans="2:7">
      <c r="B78" s="199"/>
      <c r="C78" s="199"/>
      <c r="D78" s="199"/>
      <c r="E78" s="199"/>
      <c r="F78" s="199"/>
      <c r="G78" s="199"/>
    </row>
    <row r="79" spans="2:7">
      <c r="B79" s="199"/>
      <c r="C79" s="199"/>
      <c r="D79" s="199"/>
      <c r="E79" s="199"/>
      <c r="F79" s="199"/>
      <c r="G79" s="199"/>
    </row>
    <row r="80" spans="2:7">
      <c r="B80" s="199"/>
      <c r="C80" s="199"/>
      <c r="D80" s="199"/>
      <c r="E80" s="199"/>
      <c r="F80" s="199"/>
      <c r="G80" s="199"/>
    </row>
    <row r="81" spans="2:7">
      <c r="B81" s="199"/>
      <c r="C81" s="199"/>
      <c r="D81" s="199"/>
      <c r="E81" s="199"/>
      <c r="F81" s="199"/>
      <c r="G81" s="199"/>
    </row>
    <row r="82" spans="2:7">
      <c r="B82" s="199"/>
      <c r="C82" s="199"/>
      <c r="D82" s="199"/>
      <c r="E82" s="199"/>
      <c r="F82" s="199"/>
      <c r="G82" s="199"/>
    </row>
    <row r="83" spans="2:7">
      <c r="B83" s="199"/>
      <c r="C83" s="199"/>
      <c r="D83" s="199"/>
      <c r="E83" s="199"/>
      <c r="F83" s="199"/>
      <c r="G83" s="199"/>
    </row>
    <row r="84" spans="2:7">
      <c r="B84" s="199"/>
      <c r="C84" s="199"/>
      <c r="D84" s="199"/>
      <c r="E84" s="199"/>
      <c r="F84" s="199"/>
      <c r="G84" s="199"/>
    </row>
    <row r="85" spans="2:7">
      <c r="B85" s="199"/>
      <c r="C85" s="199"/>
      <c r="D85" s="199"/>
      <c r="E85" s="199"/>
      <c r="F85" s="199"/>
      <c r="G85" s="199"/>
    </row>
    <row r="86" spans="2:7">
      <c r="B86" s="199"/>
      <c r="C86" s="199"/>
      <c r="D86" s="199"/>
      <c r="E86" s="199"/>
      <c r="F86" s="199"/>
      <c r="G86" s="199"/>
    </row>
    <row r="87" spans="2:7">
      <c r="B87" s="199"/>
      <c r="C87" s="199"/>
      <c r="D87" s="199"/>
      <c r="E87" s="199"/>
      <c r="F87" s="199"/>
      <c r="G87" s="199"/>
    </row>
    <row r="88" spans="2:7">
      <c r="B88" s="199"/>
      <c r="C88" s="199"/>
      <c r="D88" s="199"/>
      <c r="E88" s="199"/>
      <c r="F88" s="199"/>
      <c r="G88" s="199"/>
    </row>
    <row r="89" spans="2:7">
      <c r="B89" s="199"/>
      <c r="C89" s="199"/>
      <c r="D89" s="199"/>
      <c r="E89" s="199"/>
      <c r="F89" s="199"/>
      <c r="G89" s="199"/>
    </row>
    <row r="90" spans="2:7">
      <c r="B90" s="199"/>
      <c r="C90" s="199"/>
      <c r="D90" s="199"/>
      <c r="E90" s="199"/>
      <c r="F90" s="199"/>
      <c r="G90" s="199"/>
    </row>
    <row r="91" spans="2:7">
      <c r="B91" s="199"/>
      <c r="C91" s="199"/>
      <c r="D91" s="199"/>
      <c r="E91" s="199"/>
      <c r="F91" s="199"/>
      <c r="G91" s="199"/>
    </row>
    <row r="92" spans="2:7">
      <c r="B92" s="199"/>
      <c r="C92" s="199"/>
      <c r="D92" s="199"/>
      <c r="E92" s="199"/>
      <c r="F92" s="199"/>
      <c r="G92" s="199"/>
    </row>
    <row r="93" spans="2:7">
      <c r="B93" s="199"/>
      <c r="C93" s="199"/>
      <c r="D93" s="199"/>
      <c r="E93" s="199"/>
      <c r="F93" s="199"/>
      <c r="G93" s="199"/>
    </row>
    <row r="94" spans="2:7">
      <c r="B94" s="199"/>
      <c r="C94" s="199"/>
      <c r="D94" s="199"/>
      <c r="E94" s="199"/>
      <c r="F94" s="199"/>
      <c r="G94" s="199"/>
    </row>
    <row r="95" spans="2:7">
      <c r="B95" s="199"/>
      <c r="C95" s="199"/>
      <c r="D95" s="199"/>
      <c r="E95" s="199"/>
      <c r="F95" s="199"/>
      <c r="G95" s="199"/>
    </row>
    <row r="96" spans="2:7">
      <c r="B96" s="199"/>
      <c r="C96" s="199"/>
      <c r="D96" s="199"/>
      <c r="E96" s="199"/>
      <c r="F96" s="199"/>
      <c r="G96" s="199"/>
    </row>
    <row r="97" spans="2:7">
      <c r="B97" s="199"/>
      <c r="C97" s="199"/>
      <c r="D97" s="199"/>
      <c r="E97" s="199"/>
      <c r="F97" s="199"/>
      <c r="G97" s="199"/>
    </row>
    <row r="98" spans="2:7">
      <c r="B98" s="199"/>
      <c r="C98" s="199"/>
      <c r="D98" s="199"/>
      <c r="E98" s="199"/>
      <c r="F98" s="199"/>
      <c r="G98" s="199"/>
    </row>
    <row r="99" spans="2:7">
      <c r="B99" s="199"/>
      <c r="C99" s="199"/>
      <c r="D99" s="199"/>
      <c r="E99" s="199"/>
      <c r="F99" s="199"/>
      <c r="G99" s="199"/>
    </row>
    <row r="100" spans="2:7">
      <c r="B100" s="199"/>
      <c r="C100" s="199"/>
      <c r="D100" s="199"/>
      <c r="E100" s="199"/>
      <c r="F100" s="199"/>
      <c r="G100" s="199"/>
    </row>
    <row r="101" spans="2:7">
      <c r="B101" s="199"/>
      <c r="C101" s="199"/>
      <c r="D101" s="199"/>
      <c r="E101" s="199"/>
      <c r="F101" s="199"/>
      <c r="G101" s="199"/>
    </row>
    <row r="102" spans="2:7">
      <c r="B102" s="199"/>
      <c r="C102" s="199"/>
      <c r="D102" s="199"/>
      <c r="E102" s="199"/>
      <c r="F102" s="199"/>
      <c r="G102" s="199"/>
    </row>
    <row r="103" spans="2:7">
      <c r="B103" s="199"/>
      <c r="C103" s="199"/>
      <c r="D103" s="199"/>
      <c r="E103" s="199"/>
      <c r="F103" s="199"/>
      <c r="G103" s="199"/>
    </row>
    <row r="104" spans="2:7">
      <c r="B104" s="199"/>
      <c r="C104" s="199"/>
      <c r="D104" s="199"/>
      <c r="E104" s="199"/>
      <c r="F104" s="199"/>
      <c r="G104" s="199"/>
    </row>
    <row r="105" spans="2:7">
      <c r="B105" s="199"/>
      <c r="C105" s="199"/>
      <c r="D105" s="199"/>
      <c r="E105" s="199"/>
      <c r="F105" s="199"/>
      <c r="G105" s="199"/>
    </row>
    <row r="106" spans="2:7">
      <c r="B106" s="199"/>
      <c r="C106" s="199"/>
      <c r="D106" s="199"/>
      <c r="E106" s="199"/>
      <c r="F106" s="199"/>
      <c r="G106" s="199"/>
    </row>
    <row r="107" spans="2:7">
      <c r="B107" s="199"/>
      <c r="C107" s="199"/>
      <c r="D107" s="199"/>
      <c r="E107" s="199"/>
      <c r="F107" s="199"/>
      <c r="G107" s="199"/>
    </row>
    <row r="108" spans="2:7">
      <c r="B108" s="199"/>
      <c r="C108" s="199"/>
      <c r="D108" s="199"/>
      <c r="E108" s="199"/>
      <c r="F108" s="199"/>
      <c r="G108" s="199"/>
    </row>
    <row r="109" spans="2:7">
      <c r="B109" s="199"/>
      <c r="C109" s="199"/>
      <c r="D109" s="199"/>
      <c r="E109" s="199"/>
      <c r="F109" s="199"/>
      <c r="G109" s="199"/>
    </row>
    <row r="110" spans="2:7">
      <c r="B110" s="199"/>
      <c r="C110" s="199"/>
      <c r="D110" s="199"/>
      <c r="E110" s="199"/>
      <c r="F110" s="199"/>
      <c r="G110" s="199"/>
    </row>
    <row r="111" spans="2:7">
      <c r="B111" s="199"/>
      <c r="C111" s="199"/>
      <c r="D111" s="199"/>
      <c r="E111" s="199"/>
      <c r="F111" s="199"/>
      <c r="G111" s="199"/>
    </row>
    <row r="112" spans="2:7">
      <c r="B112" s="199"/>
      <c r="C112" s="199"/>
      <c r="D112" s="199"/>
      <c r="E112" s="199"/>
      <c r="F112" s="199"/>
      <c r="G112" s="199"/>
    </row>
    <row r="113" spans="2:7">
      <c r="B113" s="199"/>
      <c r="C113" s="199"/>
      <c r="D113" s="199"/>
      <c r="E113" s="199"/>
      <c r="F113" s="199"/>
      <c r="G113" s="199"/>
    </row>
    <row r="114" spans="2:7">
      <c r="B114" s="199"/>
      <c r="C114" s="199"/>
      <c r="D114" s="199"/>
      <c r="E114" s="199"/>
      <c r="F114" s="199"/>
      <c r="G114" s="199"/>
    </row>
    <row r="115" spans="2:7">
      <c r="B115" s="199"/>
      <c r="C115" s="199"/>
      <c r="D115" s="199"/>
      <c r="E115" s="199"/>
      <c r="F115" s="199"/>
      <c r="G115" s="199"/>
    </row>
    <row r="116" spans="2:7">
      <c r="B116" s="199"/>
      <c r="C116" s="199"/>
      <c r="D116" s="199"/>
      <c r="E116" s="199"/>
      <c r="F116" s="199"/>
      <c r="G116" s="199"/>
    </row>
    <row r="117" spans="2:7">
      <c r="B117" s="199"/>
      <c r="C117" s="199"/>
      <c r="D117" s="199"/>
      <c r="E117" s="199"/>
      <c r="F117" s="199"/>
      <c r="G117" s="199"/>
    </row>
  </sheetData>
  <mergeCells count="5">
    <mergeCell ref="B1:G1"/>
    <mergeCell ref="E14:E15"/>
    <mergeCell ref="F14:F15"/>
    <mergeCell ref="G14:G15"/>
    <mergeCell ref="H1:O44"/>
  </mergeCells>
  <conditionalFormatting sqref="D37">
    <cfRule type="cellIs" dxfId="1" priority="1" stopIfTrue="1" operator="notEqual">
      <formula>"平衡"</formula>
    </cfRule>
  </conditionalFormatting>
  <conditionalFormatting sqref="D39:D44 G39:G42">
    <cfRule type="cellIs" dxfId="1" priority="2" stopIfTrue="1" operator="notEqual">
      <formula>"正确"</formula>
    </cfRule>
  </conditionalFormatting>
  <printOptions horizontalCentered="1"/>
  <pageMargins left="0.748031496062992" right="0.748031496062992" top="0.71" bottom="0.36" header="0.23" footer="0.3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31"/>
  <sheetViews>
    <sheetView zoomScale="80" zoomScaleNormal="80" workbookViewId="0">
      <selection activeCell="P10" sqref="P10"/>
    </sheetView>
  </sheetViews>
  <sheetFormatPr defaultColWidth="9" defaultRowHeight="16.5"/>
  <cols>
    <col min="1" max="1" width="12.125" style="140" customWidth="1"/>
    <col min="2" max="2" width="16.875" style="198" customWidth="1"/>
    <col min="3" max="3" width="14.75" style="198" customWidth="1"/>
    <col min="4" max="4" width="13.75" style="198" customWidth="1"/>
    <col min="5" max="5" width="12.875" style="198" customWidth="1"/>
    <col min="6" max="6" width="9.875" style="198" customWidth="1"/>
    <col min="7" max="7" width="4.125" style="198" customWidth="1"/>
    <col min="8" max="8" width="3.875" style="216" customWidth="1"/>
    <col min="9" max="9" width="5.75" style="198" customWidth="1"/>
    <col min="10" max="10" width="16.625" style="198" customWidth="1"/>
    <col min="11" max="12" width="9.375" style="198" customWidth="1"/>
    <col min="13" max="13" width="7.875" style="198" customWidth="1"/>
    <col min="14" max="14" width="7.75" style="198" customWidth="1"/>
    <col min="15" max="15" width="4.125" style="198" customWidth="1"/>
    <col min="16" max="16" width="4" style="198" customWidth="1"/>
    <col min="17" max="17" width="11.375" style="198" customWidth="1"/>
    <col min="18" max="18" width="10.375" style="198" customWidth="1"/>
    <col min="19" max="19" width="9.625" style="226" customWidth="1"/>
    <col min="20" max="20" width="7.625" style="198" customWidth="1"/>
    <col min="21" max="21" width="13.625" style="226" customWidth="1"/>
    <col min="22" max="24" width="9" style="140"/>
    <col min="25" max="16384" width="9" style="198"/>
  </cols>
  <sheetData>
    <row r="1" ht="51" customHeight="1" spans="2:21">
      <c r="B1" s="139" t="s">
        <v>219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ht="23.25" customHeight="1" spans="2:21">
      <c r="B2" s="140" t="s">
        <v>220</v>
      </c>
      <c r="C2" s="140"/>
      <c r="D2" s="140"/>
      <c r="E2" s="140"/>
      <c r="F2" s="140"/>
      <c r="G2" s="140"/>
      <c r="H2" s="140"/>
      <c r="I2" s="140"/>
      <c r="J2" s="141" t="s">
        <v>34</v>
      </c>
      <c r="K2" s="140"/>
      <c r="L2" s="140"/>
      <c r="M2" s="140"/>
      <c r="N2" s="140"/>
      <c r="O2" s="140"/>
      <c r="P2" s="140"/>
      <c r="Q2" s="140"/>
      <c r="R2" s="140"/>
      <c r="S2" s="140"/>
      <c r="T2" s="141" t="s">
        <v>80</v>
      </c>
      <c r="U2" s="247"/>
    </row>
    <row r="3" ht="22.5" customHeight="1" spans="2:21">
      <c r="B3" s="141" t="s">
        <v>81</v>
      </c>
      <c r="C3" s="240"/>
      <c r="D3" s="240"/>
      <c r="E3" s="240"/>
      <c r="F3" s="240"/>
      <c r="G3" s="240"/>
      <c r="H3" s="240"/>
      <c r="I3" s="240"/>
      <c r="J3" s="141" t="s">
        <v>35</v>
      </c>
      <c r="K3" s="240"/>
      <c r="L3" s="240"/>
      <c r="M3" s="240"/>
      <c r="N3" s="240"/>
      <c r="O3" s="240"/>
      <c r="P3" s="240"/>
      <c r="Q3" s="240"/>
      <c r="R3" s="240"/>
      <c r="S3" s="240"/>
      <c r="T3" s="141" t="s">
        <v>82</v>
      </c>
      <c r="U3" s="247"/>
    </row>
    <row r="4" ht="27" customHeight="1" spans="2:21">
      <c r="B4" s="200" t="s">
        <v>83</v>
      </c>
      <c r="C4" s="200" t="s">
        <v>38</v>
      </c>
      <c r="D4" s="200" t="s">
        <v>39</v>
      </c>
      <c r="E4" s="200" t="s">
        <v>221</v>
      </c>
      <c r="F4" s="200"/>
      <c r="G4" s="201" t="s">
        <v>222</v>
      </c>
      <c r="H4" s="217" t="s">
        <v>223</v>
      </c>
      <c r="I4" s="200" t="s">
        <v>224</v>
      </c>
      <c r="J4" s="200" t="s">
        <v>84</v>
      </c>
      <c r="K4" s="200" t="s">
        <v>38</v>
      </c>
      <c r="L4" s="200" t="s">
        <v>39</v>
      </c>
      <c r="M4" s="200" t="s">
        <v>221</v>
      </c>
      <c r="N4" s="200"/>
      <c r="O4" s="201" t="s">
        <v>222</v>
      </c>
      <c r="P4" s="217" t="s">
        <v>223</v>
      </c>
      <c r="Q4" s="200" t="s">
        <v>224</v>
      </c>
      <c r="R4" s="248" t="s">
        <v>225</v>
      </c>
      <c r="S4" s="249"/>
      <c r="T4" s="248" t="s">
        <v>226</v>
      </c>
      <c r="U4" s="249"/>
    </row>
    <row r="5" ht="18.95" customHeight="1" spans="2:21">
      <c r="B5" s="200"/>
      <c r="C5" s="200"/>
      <c r="D5" s="200"/>
      <c r="E5" s="200" t="s">
        <v>227</v>
      </c>
      <c r="F5" s="200" t="s">
        <v>228</v>
      </c>
      <c r="G5" s="201"/>
      <c r="H5" s="217"/>
      <c r="I5" s="200"/>
      <c r="J5" s="200"/>
      <c r="K5" s="200"/>
      <c r="L5" s="200"/>
      <c r="M5" s="200" t="s">
        <v>227</v>
      </c>
      <c r="N5" s="200" t="s">
        <v>228</v>
      </c>
      <c r="O5" s="201"/>
      <c r="P5" s="217"/>
      <c r="Q5" s="200"/>
      <c r="R5" s="207" t="s">
        <v>227</v>
      </c>
      <c r="S5" s="209" t="s">
        <v>228</v>
      </c>
      <c r="T5" s="207" t="s">
        <v>227</v>
      </c>
      <c r="U5" s="209" t="s">
        <v>228</v>
      </c>
    </row>
    <row r="6" ht="18.95" customHeight="1" spans="2:21">
      <c r="B6" s="202" t="s">
        <v>85</v>
      </c>
      <c r="C6" s="203">
        <v>65000</v>
      </c>
      <c r="D6" s="203">
        <v>76000</v>
      </c>
      <c r="E6" s="241">
        <f t="shared" ref="E6:E38" si="0">D6-C6</f>
        <v>11000</v>
      </c>
      <c r="F6" s="241">
        <f t="shared" ref="F6:F38" si="1">IF(C6=0,0,E6/C6)</f>
        <v>0.169230769230769</v>
      </c>
      <c r="G6" s="205">
        <f>IF(E6=0,"",RANK(ABS(E6),$R$6:$R$25))</f>
        <v>3</v>
      </c>
      <c r="H6" s="218">
        <f>IF(F6=0,"",RANK(ABS(F6),$S$6:$S$25))</f>
        <v>5</v>
      </c>
      <c r="I6" s="219" t="str">
        <f>IF(OR(G6&lt;=5,H6&lt;=5,ABS(E6)&gt;=[1]基本参数及说明表!$C$8),"关注","")</f>
        <v>关注</v>
      </c>
      <c r="J6" s="206" t="s">
        <v>86</v>
      </c>
      <c r="K6" s="220">
        <v>5000</v>
      </c>
      <c r="L6" s="220">
        <v>6000</v>
      </c>
      <c r="M6" s="220">
        <f t="shared" ref="M6:M31" si="2">L6-K6</f>
        <v>1000</v>
      </c>
      <c r="N6" s="204">
        <f t="shared" ref="N6:N31" si="3">IF(K6=0,0,M6/K6)</f>
        <v>0.2</v>
      </c>
      <c r="O6" s="206">
        <f t="shared" ref="O6:O17" si="4">IF(M6=0,"",RANK(ABS(M6),$T$6:$T$26))</f>
        <v>1</v>
      </c>
      <c r="P6" s="206">
        <f t="shared" ref="P6:P17" si="5">IF(N6=0,"",RANK(ABS(N6),$U$6:$U$26))</f>
        <v>1</v>
      </c>
      <c r="Q6" s="206" t="str">
        <f>IF(OR(O6&lt;=5,P6&lt;=5,ABS(M6)&gt;=[1]基本参数及说明表!$C$8),"关注","")</f>
        <v>关注</v>
      </c>
      <c r="R6" s="220">
        <f>ABS(E6)</f>
        <v>11000</v>
      </c>
      <c r="S6" s="250">
        <f>ABS(F6)</f>
        <v>0.169230769230769</v>
      </c>
      <c r="T6" s="220">
        <f t="shared" ref="T6:T17" si="6">ABS(M6)</f>
        <v>1000</v>
      </c>
      <c r="U6" s="250">
        <f t="shared" ref="U6:U17" si="7">ABS(N6)</f>
        <v>0.2</v>
      </c>
    </row>
    <row r="7" ht="18.95" customHeight="1" spans="2:21">
      <c r="B7" s="202" t="s">
        <v>87</v>
      </c>
      <c r="C7" s="203">
        <v>35000</v>
      </c>
      <c r="D7" s="203">
        <v>45000</v>
      </c>
      <c r="E7" s="241">
        <f t="shared" si="0"/>
        <v>10000</v>
      </c>
      <c r="F7" s="241">
        <f t="shared" si="1"/>
        <v>0.285714285714286</v>
      </c>
      <c r="G7" s="205">
        <f>IF(E7=0,"",RANK(ABS(E7),$R$6:$R$25))</f>
        <v>4</v>
      </c>
      <c r="H7" s="218">
        <f>IF(F7=0,"",RANK(ABS(F7),$S$6:$S$25))</f>
        <v>4</v>
      </c>
      <c r="I7" s="219" t="str">
        <f>IF(OR(G7&lt;=5,H7&lt;=5,ABS(E7)&gt;=[1]基本参数及说明表!$C$8),"关注","")</f>
        <v>关注</v>
      </c>
      <c r="J7" s="202" t="s">
        <v>88</v>
      </c>
      <c r="K7" s="220">
        <f>[2]资产负债表!F6</f>
        <v>0</v>
      </c>
      <c r="L7" s="220">
        <f>[2]资产负债表!G6</f>
        <v>0</v>
      </c>
      <c r="M7" s="220">
        <f t="shared" si="2"/>
        <v>0</v>
      </c>
      <c r="N7" s="204">
        <f t="shared" si="3"/>
        <v>0</v>
      </c>
      <c r="O7" s="206" t="str">
        <f t="shared" si="4"/>
        <v/>
      </c>
      <c r="P7" s="206" t="str">
        <f t="shared" si="5"/>
        <v/>
      </c>
      <c r="Q7" s="206" t="str">
        <f>IF(OR(O7&lt;=5,P7&lt;=5,ABS(M7)&gt;=[1]基本参数及说明表!$C$8),"关注","")</f>
        <v>关注</v>
      </c>
      <c r="R7" s="220">
        <f>ABS(E7)</f>
        <v>10000</v>
      </c>
      <c r="S7" s="250">
        <f>ABS(F7)</f>
        <v>0.285714285714286</v>
      </c>
      <c r="T7" s="220">
        <f t="shared" si="6"/>
        <v>0</v>
      </c>
      <c r="U7" s="250">
        <f t="shared" si="7"/>
        <v>0</v>
      </c>
    </row>
    <row r="8" ht="18.95" customHeight="1" spans="2:21">
      <c r="B8" s="206" t="s">
        <v>89</v>
      </c>
      <c r="C8" s="203">
        <v>22000</v>
      </c>
      <c r="D8" s="203">
        <v>30000</v>
      </c>
      <c r="E8" s="241">
        <f t="shared" si="0"/>
        <v>8000</v>
      </c>
      <c r="F8" s="241">
        <f t="shared" si="1"/>
        <v>0.363636363636364</v>
      </c>
      <c r="G8" s="205">
        <f>IF(E8=0,"",RANK(ABS(E8),$R$6:$R$25))</f>
        <v>5</v>
      </c>
      <c r="H8" s="218">
        <f>IF(F8=0,"",RANK(ABS(F8),$S$6:$S$25))</f>
        <v>3</v>
      </c>
      <c r="I8" s="219" t="str">
        <f>IF(OR(G8&lt;=5,H8&lt;=5,ABS(E8)&gt;=[1]基本参数及说明表!$C$8),"关注","")</f>
        <v>关注</v>
      </c>
      <c r="J8" s="206" t="s">
        <v>90</v>
      </c>
      <c r="K8" s="220">
        <f>[2]资产负债表!F7</f>
        <v>0</v>
      </c>
      <c r="L8" s="220">
        <f>[2]资产负债表!G7</f>
        <v>0</v>
      </c>
      <c r="M8" s="220">
        <f t="shared" si="2"/>
        <v>0</v>
      </c>
      <c r="N8" s="204">
        <f t="shared" si="3"/>
        <v>0</v>
      </c>
      <c r="O8" s="206" t="str">
        <f t="shared" si="4"/>
        <v/>
      </c>
      <c r="P8" s="206" t="str">
        <f t="shared" si="5"/>
        <v/>
      </c>
      <c r="Q8" s="206" t="str">
        <f>IF(OR(O8&lt;=5,P8&lt;=5,ABS(M8)&gt;=[1]基本参数及说明表!$C$8),"关注","")</f>
        <v>关注</v>
      </c>
      <c r="R8" s="220">
        <f>ABS(E8)</f>
        <v>8000</v>
      </c>
      <c r="S8" s="250">
        <f>ABS(F8)</f>
        <v>0.363636363636364</v>
      </c>
      <c r="T8" s="220">
        <f t="shared" si="6"/>
        <v>0</v>
      </c>
      <c r="U8" s="250">
        <f t="shared" si="7"/>
        <v>0</v>
      </c>
    </row>
    <row r="9" ht="18.95" customHeight="1" spans="2:21">
      <c r="B9" s="202" t="s">
        <v>91</v>
      </c>
      <c r="C9" s="203">
        <v>48000</v>
      </c>
      <c r="D9" s="203">
        <v>56000</v>
      </c>
      <c r="E9" s="241">
        <f t="shared" si="0"/>
        <v>8000</v>
      </c>
      <c r="F9" s="241">
        <f t="shared" si="1"/>
        <v>0.166666666666667</v>
      </c>
      <c r="G9" s="205">
        <f>IF(E9=0,"",RANK(ABS(E9),$R$6:$R$25))</f>
        <v>5</v>
      </c>
      <c r="H9" s="218">
        <f>IF(F9=0,"",RANK(ABS(F9),$S$6:$S$25))</f>
        <v>6</v>
      </c>
      <c r="I9" s="219" t="str">
        <f>IF(OR(G9&lt;=5,H9&lt;=5,ABS(E9)&gt;=[1]基本参数及说明表!$C$8),"关注","")</f>
        <v>关注</v>
      </c>
      <c r="J9" s="206" t="s">
        <v>92</v>
      </c>
      <c r="K9" s="220">
        <f>[2]资产负债表!F8</f>
        <v>0</v>
      </c>
      <c r="L9" s="220">
        <f>[2]资产负债表!G8</f>
        <v>0</v>
      </c>
      <c r="M9" s="220">
        <f t="shared" si="2"/>
        <v>0</v>
      </c>
      <c r="N9" s="204">
        <f t="shared" si="3"/>
        <v>0</v>
      </c>
      <c r="O9" s="206" t="str">
        <f t="shared" si="4"/>
        <v/>
      </c>
      <c r="P9" s="206" t="str">
        <f t="shared" si="5"/>
        <v/>
      </c>
      <c r="Q9" s="206" t="str">
        <f>IF(OR(O9&lt;=5,P9&lt;=5,ABS(M9)&gt;=[1]基本参数及说明表!$C$8),"关注","")</f>
        <v>关注</v>
      </c>
      <c r="R9" s="220">
        <f>ABS(E9)</f>
        <v>8000</v>
      </c>
      <c r="S9" s="250">
        <f>ABS(F9)</f>
        <v>0.166666666666667</v>
      </c>
      <c r="T9" s="220">
        <f t="shared" si="6"/>
        <v>0</v>
      </c>
      <c r="U9" s="250">
        <f t="shared" si="7"/>
        <v>0</v>
      </c>
    </row>
    <row r="10" ht="18.95" customHeight="1" spans="2:21">
      <c r="B10" s="202" t="s">
        <v>93</v>
      </c>
      <c r="C10" s="203">
        <v>12000</v>
      </c>
      <c r="D10" s="203">
        <v>131000</v>
      </c>
      <c r="E10" s="241">
        <f t="shared" si="0"/>
        <v>119000</v>
      </c>
      <c r="F10" s="241">
        <f t="shared" si="1"/>
        <v>9.91666666666667</v>
      </c>
      <c r="G10" s="205">
        <f>IF(E10=0,"",RANK(ABS(E10),$R$6:$R$25))</f>
        <v>1</v>
      </c>
      <c r="H10" s="218">
        <f>IF(F10=0,"",RANK(ABS(F10),$S$6:$S$25))</f>
        <v>1</v>
      </c>
      <c r="I10" s="219" t="str">
        <f>IF(OR(G10&lt;=5,H10&lt;=5,ABS(E10)&gt;=[1]基本参数及说明表!$C$8),"关注","")</f>
        <v>关注</v>
      </c>
      <c r="J10" s="206" t="s">
        <v>94</v>
      </c>
      <c r="K10" s="220">
        <f>[2]资产负债表!F9</f>
        <v>0</v>
      </c>
      <c r="L10" s="220">
        <f>[2]资产负债表!G9</f>
        <v>0</v>
      </c>
      <c r="M10" s="220">
        <f t="shared" si="2"/>
        <v>0</v>
      </c>
      <c r="N10" s="204">
        <f t="shared" si="3"/>
        <v>0</v>
      </c>
      <c r="O10" s="206" t="str">
        <f t="shared" si="4"/>
        <v/>
      </c>
      <c r="P10" s="206" t="str">
        <f t="shared" si="5"/>
        <v/>
      </c>
      <c r="Q10" s="206" t="str">
        <f>IF(OR(O10&lt;=5,P10&lt;=5,ABS(M10)&gt;=[1]基本参数及说明表!$C$8),"关注","")</f>
        <v>关注</v>
      </c>
      <c r="R10" s="220">
        <f>ABS(E10)</f>
        <v>119000</v>
      </c>
      <c r="S10" s="250">
        <f>ABS(F10)</f>
        <v>9.91666666666667</v>
      </c>
      <c r="T10" s="220">
        <f t="shared" si="6"/>
        <v>0</v>
      </c>
      <c r="U10" s="250">
        <f t="shared" si="7"/>
        <v>0</v>
      </c>
    </row>
    <row r="11" ht="18.95" customHeight="1" spans="2:21">
      <c r="B11" s="200" t="s">
        <v>95</v>
      </c>
      <c r="C11" s="207">
        <f>[2]资产负债表!C10</f>
        <v>0</v>
      </c>
      <c r="D11" s="207">
        <f>[2]资产负债表!D10</f>
        <v>0</v>
      </c>
      <c r="E11" s="207">
        <f t="shared" si="0"/>
        <v>0</v>
      </c>
      <c r="F11" s="209">
        <f t="shared" si="1"/>
        <v>0</v>
      </c>
      <c r="G11" s="210"/>
      <c r="H11" s="221"/>
      <c r="I11" s="222"/>
      <c r="J11" s="206" t="s">
        <v>96</v>
      </c>
      <c r="K11" s="220">
        <f>[2]资产负债表!F10</f>
        <v>0</v>
      </c>
      <c r="L11" s="220">
        <f>[2]资产负债表!G10</f>
        <v>0</v>
      </c>
      <c r="M11" s="220">
        <f t="shared" si="2"/>
        <v>0</v>
      </c>
      <c r="N11" s="204">
        <f t="shared" si="3"/>
        <v>0</v>
      </c>
      <c r="O11" s="206" t="str">
        <f t="shared" si="4"/>
        <v/>
      </c>
      <c r="P11" s="206" t="str">
        <f t="shared" si="5"/>
        <v/>
      </c>
      <c r="Q11" s="206" t="str">
        <f>IF(OR(O11&lt;=5,P11&lt;=5,ABS(M11)&gt;=[1]基本参数及说明表!$C$8),"关注","")</f>
        <v>关注</v>
      </c>
      <c r="R11" s="220">
        <f>ABS(E12)</f>
        <v>0</v>
      </c>
      <c r="S11" s="250">
        <f>ABS(F12)</f>
        <v>0</v>
      </c>
      <c r="T11" s="220">
        <f t="shared" si="6"/>
        <v>0</v>
      </c>
      <c r="U11" s="250">
        <f t="shared" si="7"/>
        <v>0</v>
      </c>
    </row>
    <row r="12" ht="18.95" customHeight="1" spans="2:21">
      <c r="B12" s="202" t="s">
        <v>97</v>
      </c>
      <c r="C12" s="203">
        <f>[2]资产负债表!C11</f>
        <v>0</v>
      </c>
      <c r="D12" s="203">
        <f>[2]资产负债表!D11</f>
        <v>0</v>
      </c>
      <c r="E12" s="203">
        <f t="shared" si="0"/>
        <v>0</v>
      </c>
      <c r="F12" s="204">
        <f t="shared" si="1"/>
        <v>0</v>
      </c>
      <c r="G12" s="205" t="str">
        <f>IF(E12=0,"",RANK(ABS(E12),$R$6:$R$25))</f>
        <v/>
      </c>
      <c r="H12" s="218" t="str">
        <f>IF(F12=0,"",RANK(ABS(F12),$S$6:$S$25))</f>
        <v/>
      </c>
      <c r="I12" s="219" t="str">
        <f>IF(OR(G12&lt;=5,H12&lt;=5,ABS(E12)&gt;=[1]基本参数及说明表!$C$8),"关注","")</f>
        <v>关注</v>
      </c>
      <c r="J12" s="206" t="s">
        <v>98</v>
      </c>
      <c r="K12" s="220">
        <f>[2]资产负债表!F11</f>
        <v>0</v>
      </c>
      <c r="L12" s="220">
        <f>[2]资产负债表!G11</f>
        <v>0</v>
      </c>
      <c r="M12" s="220">
        <f t="shared" si="2"/>
        <v>0</v>
      </c>
      <c r="N12" s="204">
        <f t="shared" si="3"/>
        <v>0</v>
      </c>
      <c r="O12" s="206" t="str">
        <f t="shared" si="4"/>
        <v/>
      </c>
      <c r="P12" s="206" t="str">
        <f t="shared" si="5"/>
        <v/>
      </c>
      <c r="Q12" s="206" t="str">
        <f>IF(OR(O12&lt;=5,P12&lt;=5,ABS(M12)&gt;=[1]基本参数及说明表!$C$8),"关注","")</f>
        <v>关注</v>
      </c>
      <c r="R12" s="220">
        <f>ABS(E13)</f>
        <v>23000</v>
      </c>
      <c r="S12" s="250">
        <f>ABS(F13)</f>
        <v>1</v>
      </c>
      <c r="T12" s="220">
        <f t="shared" si="6"/>
        <v>0</v>
      </c>
      <c r="U12" s="250">
        <f t="shared" si="7"/>
        <v>0</v>
      </c>
    </row>
    <row r="13" ht="18.95" customHeight="1" spans="2:21">
      <c r="B13" s="202" t="s">
        <v>99</v>
      </c>
      <c r="C13" s="203">
        <v>23000</v>
      </c>
      <c r="D13" s="203">
        <v>46000</v>
      </c>
      <c r="E13" s="203">
        <f t="shared" si="0"/>
        <v>23000</v>
      </c>
      <c r="F13" s="204">
        <f t="shared" si="1"/>
        <v>1</v>
      </c>
      <c r="G13" s="205">
        <f>IF(E13=0,"",RANK(ABS(E13),$R$6:$R$25))</f>
        <v>2</v>
      </c>
      <c r="H13" s="218">
        <f>IF(F13=0,"",RANK(ABS(F13),$S$6:$S$25))</f>
        <v>2</v>
      </c>
      <c r="I13" s="219" t="str">
        <f>IF(OR(G13&lt;=5,H13&lt;=5,ABS(E13)&gt;=[1]基本参数及说明表!$C$8),"关注","")</f>
        <v>关注</v>
      </c>
      <c r="J13" s="206" t="s">
        <v>100</v>
      </c>
      <c r="K13" s="220">
        <f>[2]资产负债表!F12</f>
        <v>0</v>
      </c>
      <c r="L13" s="220">
        <f>[2]资产负债表!G12</f>
        <v>0</v>
      </c>
      <c r="M13" s="220">
        <f t="shared" si="2"/>
        <v>0</v>
      </c>
      <c r="N13" s="204">
        <f t="shared" si="3"/>
        <v>0</v>
      </c>
      <c r="O13" s="206" t="str">
        <f t="shared" si="4"/>
        <v/>
      </c>
      <c r="P13" s="206" t="str">
        <f t="shared" si="5"/>
        <v/>
      </c>
      <c r="Q13" s="206" t="str">
        <f>IF(OR(O13&lt;=5,P13&lt;=5,ABS(M13)&gt;=[1]基本参数及说明表!$C$8),"关注","")</f>
        <v>关注</v>
      </c>
      <c r="R13" s="220">
        <f>ABS(E14)</f>
        <v>0</v>
      </c>
      <c r="S13" s="250">
        <f>ABS(F14)</f>
        <v>0</v>
      </c>
      <c r="T13" s="220">
        <f t="shared" si="6"/>
        <v>0</v>
      </c>
      <c r="U13" s="250">
        <f t="shared" si="7"/>
        <v>0</v>
      </c>
    </row>
    <row r="14" ht="18.95" customHeight="1" spans="2:21">
      <c r="B14" s="202" t="s">
        <v>101</v>
      </c>
      <c r="C14" s="203">
        <f>[2]资产负债表!C13</f>
        <v>0</v>
      </c>
      <c r="D14" s="203">
        <f>[2]资产负债表!D13</f>
        <v>0</v>
      </c>
      <c r="E14" s="203">
        <f t="shared" si="0"/>
        <v>0</v>
      </c>
      <c r="F14" s="204">
        <f t="shared" si="1"/>
        <v>0</v>
      </c>
      <c r="G14" s="205" t="str">
        <f>IF(E14=0,"",RANK(ABS(E14),$R$6:$R$25))</f>
        <v/>
      </c>
      <c r="H14" s="218" t="str">
        <f>IF(F14=0,"",RANK(ABS(F14),$S$6:$S$25))</f>
        <v/>
      </c>
      <c r="I14" s="219" t="str">
        <f>IF(OR(G14&lt;=5,H14&lt;=5,ABS(E14)&gt;=[1]基本参数及说明表!$C$8),"关注","")</f>
        <v>关注</v>
      </c>
      <c r="J14" s="206" t="s">
        <v>102</v>
      </c>
      <c r="K14" s="220">
        <f>[2]资产负债表!F13</f>
        <v>0</v>
      </c>
      <c r="L14" s="220">
        <f>[2]资产负债表!G13</f>
        <v>0</v>
      </c>
      <c r="M14" s="220">
        <f t="shared" si="2"/>
        <v>0</v>
      </c>
      <c r="N14" s="204">
        <f t="shared" si="3"/>
        <v>0</v>
      </c>
      <c r="O14" s="206" t="str">
        <f t="shared" si="4"/>
        <v/>
      </c>
      <c r="P14" s="206" t="str">
        <f t="shared" si="5"/>
        <v/>
      </c>
      <c r="Q14" s="206" t="str">
        <f>IF(OR(O14&lt;=5,P14&lt;=5,ABS(M14)&gt;=[1]基本参数及说明表!$C$8),"关注","")</f>
        <v>关注</v>
      </c>
      <c r="R14" s="220">
        <f>ABS(E22)</f>
        <v>0</v>
      </c>
      <c r="S14" s="250">
        <f>ABS(F22)</f>
        <v>0</v>
      </c>
      <c r="T14" s="220">
        <f t="shared" si="6"/>
        <v>0</v>
      </c>
      <c r="U14" s="250">
        <f t="shared" si="7"/>
        <v>0</v>
      </c>
    </row>
    <row r="15" ht="18.95" customHeight="1" spans="2:21">
      <c r="B15" s="206" t="s">
        <v>103</v>
      </c>
      <c r="C15" s="203">
        <f>[2]资产负债表!C14</f>
        <v>0</v>
      </c>
      <c r="D15" s="203">
        <f>[2]资产负债表!D14</f>
        <v>0</v>
      </c>
      <c r="E15" s="203">
        <f t="shared" si="0"/>
        <v>0</v>
      </c>
      <c r="F15" s="204">
        <f t="shared" si="1"/>
        <v>0</v>
      </c>
      <c r="G15" s="205"/>
      <c r="H15" s="218"/>
      <c r="I15" s="219"/>
      <c r="J15" s="206" t="s">
        <v>104</v>
      </c>
      <c r="K15" s="220">
        <f>[2]资产负债表!F14</f>
        <v>0</v>
      </c>
      <c r="L15" s="220">
        <f>[2]资产负债表!G14</f>
        <v>0</v>
      </c>
      <c r="M15" s="220">
        <f t="shared" si="2"/>
        <v>0</v>
      </c>
      <c r="N15" s="204">
        <f t="shared" si="3"/>
        <v>0</v>
      </c>
      <c r="O15" s="206" t="str">
        <f t="shared" si="4"/>
        <v/>
      </c>
      <c r="P15" s="206" t="str">
        <f t="shared" si="5"/>
        <v/>
      </c>
      <c r="Q15" s="206" t="str">
        <f>IF(OR(O15&lt;=5,P15&lt;=5,ABS(M15)&gt;=[1]基本参数及说明表!$C$8),"关注","")</f>
        <v>关注</v>
      </c>
      <c r="R15" s="220">
        <f>ABS(E23)</f>
        <v>0</v>
      </c>
      <c r="S15" s="250">
        <f>ABS(F23)</f>
        <v>0</v>
      </c>
      <c r="T15" s="220">
        <f t="shared" si="6"/>
        <v>0</v>
      </c>
      <c r="U15" s="250">
        <f t="shared" si="7"/>
        <v>0</v>
      </c>
    </row>
    <row r="16" ht="18.95" customHeight="1" spans="2:21">
      <c r="B16" s="206" t="s">
        <v>105</v>
      </c>
      <c r="C16" s="203">
        <f>[2]资产负债表!C15</f>
        <v>105000</v>
      </c>
      <c r="D16" s="203">
        <f>[2]资产负债表!D15</f>
        <v>131000</v>
      </c>
      <c r="E16" s="203">
        <f t="shared" si="0"/>
        <v>26000</v>
      </c>
      <c r="F16" s="204">
        <f t="shared" si="1"/>
        <v>0.247619047619048</v>
      </c>
      <c r="G16" s="205"/>
      <c r="H16" s="218"/>
      <c r="I16" s="219"/>
      <c r="J16" s="206" t="s">
        <v>106</v>
      </c>
      <c r="K16" s="220">
        <f>[2]资产负债表!F15</f>
        <v>0</v>
      </c>
      <c r="L16" s="220">
        <f>[2]资产负债表!G15</f>
        <v>0</v>
      </c>
      <c r="M16" s="220">
        <f t="shared" si="2"/>
        <v>0</v>
      </c>
      <c r="N16" s="204">
        <f t="shared" si="3"/>
        <v>0</v>
      </c>
      <c r="O16" s="206" t="str">
        <f t="shared" si="4"/>
        <v/>
      </c>
      <c r="P16" s="206" t="str">
        <f t="shared" si="5"/>
        <v/>
      </c>
      <c r="Q16" s="206" t="str">
        <f>IF(OR(O16&lt;=5,P16&lt;=5,ABS(M16)&gt;=[1]基本参数及说明表!$C$8),"关注","")</f>
        <v>关注</v>
      </c>
      <c r="R16" s="220">
        <f>ABS(E25)</f>
        <v>0</v>
      </c>
      <c r="S16" s="250">
        <f>ABS(F25)</f>
        <v>0</v>
      </c>
      <c r="T16" s="220">
        <f t="shared" si="6"/>
        <v>0</v>
      </c>
      <c r="U16" s="250">
        <f t="shared" si="7"/>
        <v>0</v>
      </c>
    </row>
    <row r="17" ht="18.95" customHeight="1" spans="2:21">
      <c r="B17" s="206" t="s">
        <v>107</v>
      </c>
      <c r="C17" s="203">
        <f>[2]资产负债表!C16</f>
        <v>0</v>
      </c>
      <c r="D17" s="203">
        <f>[2]资产负债表!D16</f>
        <v>0</v>
      </c>
      <c r="E17" s="203">
        <f t="shared" si="0"/>
        <v>0</v>
      </c>
      <c r="F17" s="204">
        <f t="shared" si="1"/>
        <v>0</v>
      </c>
      <c r="G17" s="205"/>
      <c r="H17" s="218"/>
      <c r="I17" s="219"/>
      <c r="J17" s="206" t="s">
        <v>108</v>
      </c>
      <c r="K17" s="220">
        <f>[2]资产负债表!F16</f>
        <v>0</v>
      </c>
      <c r="L17" s="220">
        <f>[2]资产负债表!G16</f>
        <v>0</v>
      </c>
      <c r="M17" s="220">
        <f t="shared" si="2"/>
        <v>0</v>
      </c>
      <c r="N17" s="204">
        <f t="shared" si="3"/>
        <v>0</v>
      </c>
      <c r="O17" s="206" t="str">
        <f t="shared" si="4"/>
        <v/>
      </c>
      <c r="P17" s="206" t="str">
        <f t="shared" si="5"/>
        <v/>
      </c>
      <c r="Q17" s="206" t="str">
        <f>IF(OR(O17&lt;=5,P17&lt;=5,ABS(M17)&gt;=[1]基本参数及说明表!$C$8),"关注","")</f>
        <v>关注</v>
      </c>
      <c r="R17" s="220">
        <f>ABS(E26)</f>
        <v>0</v>
      </c>
      <c r="S17" s="250">
        <f>ABS(F26)</f>
        <v>0</v>
      </c>
      <c r="T17" s="220">
        <f t="shared" si="6"/>
        <v>0</v>
      </c>
      <c r="U17" s="250">
        <f t="shared" si="7"/>
        <v>0</v>
      </c>
    </row>
    <row r="18" ht="18.95" customHeight="1" spans="2:21">
      <c r="B18" s="206" t="s">
        <v>109</v>
      </c>
      <c r="C18" s="203">
        <f>[2]资产负债表!C17</f>
        <v>0</v>
      </c>
      <c r="D18" s="203">
        <f>[2]资产负债表!D17</f>
        <v>0</v>
      </c>
      <c r="E18" s="203">
        <f t="shared" si="0"/>
        <v>0</v>
      </c>
      <c r="F18" s="204">
        <f t="shared" si="1"/>
        <v>0</v>
      </c>
      <c r="G18" s="205"/>
      <c r="H18" s="218"/>
      <c r="I18" s="219"/>
      <c r="J18" s="200" t="s">
        <v>110</v>
      </c>
      <c r="K18" s="207">
        <f>[2]资产负债表!F17</f>
        <v>0</v>
      </c>
      <c r="L18" s="207">
        <f>[2]资产负债表!G17</f>
        <v>0</v>
      </c>
      <c r="M18" s="207">
        <f t="shared" si="2"/>
        <v>0</v>
      </c>
      <c r="N18" s="209">
        <f t="shared" si="3"/>
        <v>0</v>
      </c>
      <c r="O18" s="200"/>
      <c r="P18" s="200"/>
      <c r="Q18" s="200"/>
      <c r="R18" s="220">
        <f>ABS(E27)</f>
        <v>0</v>
      </c>
      <c r="S18" s="250">
        <f>ABS(F27)</f>
        <v>0</v>
      </c>
      <c r="T18" s="220">
        <f>ABS(M19)</f>
        <v>0</v>
      </c>
      <c r="U18" s="250">
        <f>ABS(N19)</f>
        <v>0</v>
      </c>
    </row>
    <row r="19" ht="18.95" customHeight="1" spans="2:21">
      <c r="B19" s="206" t="s">
        <v>111</v>
      </c>
      <c r="C19" s="203">
        <f>[2]资产负债表!C18</f>
        <v>0</v>
      </c>
      <c r="D19" s="203">
        <f>[2]资产负债表!D18</f>
        <v>0</v>
      </c>
      <c r="E19" s="203">
        <f t="shared" si="0"/>
        <v>0</v>
      </c>
      <c r="F19" s="204">
        <f t="shared" si="1"/>
        <v>0</v>
      </c>
      <c r="G19" s="205"/>
      <c r="H19" s="218"/>
      <c r="I19" s="219"/>
      <c r="J19" s="206" t="s">
        <v>112</v>
      </c>
      <c r="K19" s="220">
        <f>[2]资产负债表!F18</f>
        <v>0</v>
      </c>
      <c r="L19" s="220">
        <f>[2]资产负债表!G18</f>
        <v>0</v>
      </c>
      <c r="M19" s="220">
        <f t="shared" si="2"/>
        <v>0</v>
      </c>
      <c r="N19" s="204">
        <f t="shared" si="3"/>
        <v>0</v>
      </c>
      <c r="O19" s="206" t="str">
        <f>IF(M19=0,"",RANK(ABS(M19),$T$6:$T$26))</f>
        <v/>
      </c>
      <c r="P19" s="206" t="str">
        <f>IF(N19=0,"",RANK(ABS(N19),$U$6:$U$26))</f>
        <v/>
      </c>
      <c r="Q19" s="206" t="str">
        <f>IF(OR(O19&lt;=5,P19&lt;=5,ABS(M19)&gt;=[1]基本参数及说明表!$C$8),"关注","")</f>
        <v>关注</v>
      </c>
      <c r="R19" s="220">
        <f>ABS(E29)</f>
        <v>0</v>
      </c>
      <c r="S19" s="250">
        <f>ABS(F29)</f>
        <v>0</v>
      </c>
      <c r="T19" s="220">
        <f>ABS(M20)</f>
        <v>0</v>
      </c>
      <c r="U19" s="250">
        <f>ABS(N20)</f>
        <v>0</v>
      </c>
    </row>
    <row r="20" ht="18.95" customHeight="1" spans="2:21">
      <c r="B20" s="206" t="s">
        <v>113</v>
      </c>
      <c r="C20" s="203">
        <f>[2]资产负债表!C19</f>
        <v>0</v>
      </c>
      <c r="D20" s="203">
        <f>[2]资产负债表!D19</f>
        <v>0</v>
      </c>
      <c r="E20" s="203">
        <f t="shared" si="0"/>
        <v>0</v>
      </c>
      <c r="F20" s="204">
        <f t="shared" si="1"/>
        <v>0</v>
      </c>
      <c r="G20" s="205"/>
      <c r="H20" s="218"/>
      <c r="I20" s="219"/>
      <c r="J20" s="206" t="s">
        <v>114</v>
      </c>
      <c r="K20" s="220">
        <f>[2]资产负债表!F19</f>
        <v>0</v>
      </c>
      <c r="L20" s="220">
        <f>[2]资产负债表!G19</f>
        <v>0</v>
      </c>
      <c r="M20" s="220">
        <f t="shared" si="2"/>
        <v>0</v>
      </c>
      <c r="N20" s="204">
        <f t="shared" si="3"/>
        <v>0</v>
      </c>
      <c r="O20" s="206" t="str">
        <f>IF(M20=0,"",RANK(ABS(M20),$T$6:$T$26))</f>
        <v/>
      </c>
      <c r="P20" s="206" t="str">
        <f>IF(N20=0,"",RANK(ABS(N20),$U$6:$U$26))</f>
        <v/>
      </c>
      <c r="Q20" s="206" t="str">
        <f>IF(OR(O20&lt;=5,P20&lt;=5,ABS(M20)&gt;=[1]基本参数及说明表!$C$8),"关注","")</f>
        <v>关注</v>
      </c>
      <c r="R20" s="220">
        <f>ABS(E30)</f>
        <v>0</v>
      </c>
      <c r="S20" s="250">
        <f>ABS(F30)</f>
        <v>0</v>
      </c>
      <c r="T20" s="220">
        <f>ABS(M21)</f>
        <v>0</v>
      </c>
      <c r="U20" s="250">
        <f>ABS(N21)</f>
        <v>0</v>
      </c>
    </row>
    <row r="21" ht="18.95" customHeight="1" spans="2:21">
      <c r="B21" s="206" t="s">
        <v>115</v>
      </c>
      <c r="C21" s="203">
        <f>[2]资产负债表!C20</f>
        <v>0</v>
      </c>
      <c r="D21" s="203">
        <f>[2]资产负债表!D20</f>
        <v>0</v>
      </c>
      <c r="E21" s="203">
        <f t="shared" si="0"/>
        <v>0</v>
      </c>
      <c r="F21" s="204">
        <f t="shared" si="1"/>
        <v>0</v>
      </c>
      <c r="G21" s="205"/>
      <c r="H21" s="218"/>
      <c r="I21" s="219"/>
      <c r="J21" s="206" t="s">
        <v>116</v>
      </c>
      <c r="K21" s="220">
        <f>[2]资产负债表!F20</f>
        <v>0</v>
      </c>
      <c r="L21" s="220">
        <f>[2]资产负债表!G20</f>
        <v>0</v>
      </c>
      <c r="M21" s="220">
        <f t="shared" si="2"/>
        <v>0</v>
      </c>
      <c r="N21" s="204">
        <f t="shared" si="3"/>
        <v>0</v>
      </c>
      <c r="O21" s="206" t="str">
        <f>IF(M21=0,"",RANK(ABS(M21),$T$6:$T$26))</f>
        <v/>
      </c>
      <c r="P21" s="206" t="str">
        <f>IF(N21=0,"",RANK(ABS(N21),$U$6:$U$26))</f>
        <v/>
      </c>
      <c r="Q21" s="206" t="str">
        <f>IF(OR(O21&lt;=5,P21&lt;=5,ABS(M21)&gt;=[1]基本参数及说明表!$C$8),"关注","")</f>
        <v>关注</v>
      </c>
      <c r="R21" s="220">
        <f>ABS(E31)</f>
        <v>0</v>
      </c>
      <c r="S21" s="250">
        <f>ABS(F31)</f>
        <v>0</v>
      </c>
      <c r="T21" s="220">
        <f>ABS(M22)</f>
        <v>0</v>
      </c>
      <c r="U21" s="250">
        <f>ABS(N22)</f>
        <v>0</v>
      </c>
    </row>
    <row r="22" ht="18.95" customHeight="1" spans="2:21">
      <c r="B22" s="206" t="s">
        <v>117</v>
      </c>
      <c r="C22" s="203">
        <f>[2]资产负债表!C21</f>
        <v>0</v>
      </c>
      <c r="D22" s="203">
        <f>[2]资产负债表!D21</f>
        <v>0</v>
      </c>
      <c r="E22" s="203">
        <f t="shared" si="0"/>
        <v>0</v>
      </c>
      <c r="F22" s="204">
        <f t="shared" si="1"/>
        <v>0</v>
      </c>
      <c r="G22" s="205" t="str">
        <f>IF(E22=0,"",RANK(ABS(E22),$R$6:$R$25))</f>
        <v/>
      </c>
      <c r="H22" s="218" t="str">
        <f>IF(F22=0,"",RANK(ABS(F22),$S$6:$S$25))</f>
        <v/>
      </c>
      <c r="I22" s="219" t="str">
        <f>IF(OR(G22&lt;=5,H22&lt;=5,ABS(E22)&gt;=[1]基本参数及说明表!$C$8),"关注","")</f>
        <v>关注</v>
      </c>
      <c r="J22" s="206" t="s">
        <v>118</v>
      </c>
      <c r="K22" s="220">
        <f>[2]资产负债表!F21</f>
        <v>0</v>
      </c>
      <c r="L22" s="220">
        <f>[2]资产负债表!G21</f>
        <v>0</v>
      </c>
      <c r="M22" s="220">
        <f t="shared" si="2"/>
        <v>0</v>
      </c>
      <c r="N22" s="204">
        <f t="shared" si="3"/>
        <v>0</v>
      </c>
      <c r="O22" s="206" t="str">
        <f>IF(M22=0,"",RANK(ABS(M22),$T$6:$T$26))</f>
        <v/>
      </c>
      <c r="P22" s="206" t="str">
        <f>IF(N22=0,"",RANK(ABS(N22),$U$6:$U$26))</f>
        <v/>
      </c>
      <c r="Q22" s="206" t="str">
        <f>IF(OR(O22&lt;=5,P22&lt;=5,ABS(M22)&gt;=[1]基本参数及说明表!$C$8),"关注","")</f>
        <v>关注</v>
      </c>
      <c r="R22" s="220">
        <f>ABS(E33)</f>
        <v>0</v>
      </c>
      <c r="S22" s="250">
        <f>ABS(F33)</f>
        <v>0</v>
      </c>
      <c r="T22" s="220">
        <f>ABS(M24)</f>
        <v>0</v>
      </c>
      <c r="U22" s="250">
        <f>ABS(N24)</f>
        <v>0</v>
      </c>
    </row>
    <row r="23" ht="18.95" customHeight="1" spans="2:21">
      <c r="B23" s="206" t="s">
        <v>119</v>
      </c>
      <c r="C23" s="203">
        <f>[2]资产负债表!C22</f>
        <v>0</v>
      </c>
      <c r="D23" s="203">
        <f>[2]资产负债表!D22</f>
        <v>0</v>
      </c>
      <c r="E23" s="203">
        <f t="shared" si="0"/>
        <v>0</v>
      </c>
      <c r="F23" s="204">
        <f t="shared" si="1"/>
        <v>0</v>
      </c>
      <c r="G23" s="205" t="str">
        <f>IF(E23=0,"",RANK(ABS(E23),$R$6:$R$25))</f>
        <v/>
      </c>
      <c r="H23" s="218" t="str">
        <f>IF(F23=0,"",RANK(ABS(F23),$S$6:$S$25))</f>
        <v/>
      </c>
      <c r="I23" s="219" t="str">
        <f>IF(OR(G23&lt;=5,H23&lt;=5,ABS(E23)&gt;=[1]基本参数及说明表!$C$8),"关注","")</f>
        <v>关注</v>
      </c>
      <c r="J23" s="200" t="s">
        <v>120</v>
      </c>
      <c r="K23" s="207">
        <f>[2]资产负债表!F22</f>
        <v>0</v>
      </c>
      <c r="L23" s="207">
        <f>[2]资产负债表!G22</f>
        <v>0</v>
      </c>
      <c r="M23" s="207">
        <f t="shared" si="2"/>
        <v>0</v>
      </c>
      <c r="N23" s="209">
        <f t="shared" si="3"/>
        <v>0</v>
      </c>
      <c r="O23" s="200"/>
      <c r="P23" s="200"/>
      <c r="Q23" s="200"/>
      <c r="R23" s="220">
        <f>ABS(E34)</f>
        <v>0</v>
      </c>
      <c r="S23" s="250">
        <f>ABS(F34)</f>
        <v>0</v>
      </c>
      <c r="T23" s="220">
        <f>ABS(M26)</f>
        <v>0</v>
      </c>
      <c r="U23" s="250">
        <f>ABS(N26)</f>
        <v>0</v>
      </c>
    </row>
    <row r="24" ht="18.95" customHeight="1" spans="2:21">
      <c r="B24" s="200" t="s">
        <v>121</v>
      </c>
      <c r="C24" s="207">
        <f>[2]资产负债表!C23</f>
        <v>0</v>
      </c>
      <c r="D24" s="207">
        <f>[2]资产负债表!D23</f>
        <v>0</v>
      </c>
      <c r="E24" s="207">
        <f t="shared" si="0"/>
        <v>0</v>
      </c>
      <c r="F24" s="209">
        <f t="shared" si="1"/>
        <v>0</v>
      </c>
      <c r="G24" s="210"/>
      <c r="H24" s="221"/>
      <c r="I24" s="222"/>
      <c r="J24" s="202" t="s">
        <v>122</v>
      </c>
      <c r="K24" s="220">
        <f>[2]资产负债表!F23</f>
        <v>0</v>
      </c>
      <c r="L24" s="220">
        <f>[2]资产负债表!G23</f>
        <v>0</v>
      </c>
      <c r="M24" s="220">
        <f t="shared" si="2"/>
        <v>0</v>
      </c>
      <c r="N24" s="204">
        <f t="shared" si="3"/>
        <v>0</v>
      </c>
      <c r="O24" s="206" t="str">
        <f>IF(M24=0,"",RANK(ABS(M24),$T$6:$T$26))</f>
        <v/>
      </c>
      <c r="P24" s="206" t="str">
        <f>IF(N24=0,"",RANK(ABS(N24),$U$6:$U$26))</f>
        <v/>
      </c>
      <c r="Q24" s="206" t="str">
        <f>IF(OR(O24&lt;=5,P24&lt;=5,ABS(M24)&gt;=[1]基本参数及说明表!$C$8),"关注","")</f>
        <v>关注</v>
      </c>
      <c r="R24" s="220">
        <f>ABS(E35)</f>
        <v>0</v>
      </c>
      <c r="S24" s="250">
        <f>ABS(F35)</f>
        <v>0</v>
      </c>
      <c r="T24" s="220">
        <f>ABS(M27)</f>
        <v>0</v>
      </c>
      <c r="U24" s="250">
        <f>ABS(N27)</f>
        <v>0</v>
      </c>
    </row>
    <row r="25" ht="18.95" customHeight="1" spans="2:21">
      <c r="B25" s="206" t="s">
        <v>123</v>
      </c>
      <c r="C25" s="203">
        <f>[2]资产负债表!C24</f>
        <v>0</v>
      </c>
      <c r="D25" s="203">
        <f>[2]资产负债表!D24</f>
        <v>0</v>
      </c>
      <c r="E25" s="203">
        <f t="shared" si="0"/>
        <v>0</v>
      </c>
      <c r="F25" s="204">
        <f t="shared" si="1"/>
        <v>0</v>
      </c>
      <c r="G25" s="205" t="str">
        <f>IF(E25=0,"",RANK(ABS(E25),$R$6:$R$25))</f>
        <v/>
      </c>
      <c r="H25" s="218" t="str">
        <f>IF(F25=0,"",RANK(ABS(F25),$S$6:$S$25))</f>
        <v/>
      </c>
      <c r="I25" s="219" t="str">
        <f>IF(OR(G25&lt;=5,H25&lt;=5,ABS(E25)&gt;=[1]基本参数及说明表!$C$8),"关注","")</f>
        <v>关注</v>
      </c>
      <c r="J25" s="200" t="s">
        <v>124</v>
      </c>
      <c r="K25" s="207">
        <f>[2]资产负债表!F24</f>
        <v>0</v>
      </c>
      <c r="L25" s="207">
        <f>[2]资产负债表!G24</f>
        <v>0</v>
      </c>
      <c r="M25" s="207">
        <f t="shared" si="2"/>
        <v>0</v>
      </c>
      <c r="N25" s="209">
        <f t="shared" si="3"/>
        <v>0</v>
      </c>
      <c r="O25" s="200"/>
      <c r="P25" s="200"/>
      <c r="Q25" s="200"/>
      <c r="R25" s="220">
        <f>ABS(E37)</f>
        <v>0</v>
      </c>
      <c r="S25" s="250">
        <f>ABS(F37)</f>
        <v>0</v>
      </c>
      <c r="T25" s="220">
        <f>ABS(M28)</f>
        <v>0</v>
      </c>
      <c r="U25" s="250">
        <f>ABS(N28)</f>
        <v>0</v>
      </c>
    </row>
    <row r="26" ht="18.95" customHeight="1" spans="2:21">
      <c r="B26" s="206" t="s">
        <v>125</v>
      </c>
      <c r="C26" s="203">
        <f>[2]资产负债表!C25</f>
        <v>0</v>
      </c>
      <c r="D26" s="203">
        <f>[2]资产负债表!D25</f>
        <v>0</v>
      </c>
      <c r="E26" s="203">
        <f t="shared" si="0"/>
        <v>0</v>
      </c>
      <c r="F26" s="204">
        <f t="shared" si="1"/>
        <v>0</v>
      </c>
      <c r="G26" s="205" t="str">
        <f>IF(E26=0,"",RANK(ABS(E26),$R$6:$R$25))</f>
        <v/>
      </c>
      <c r="H26" s="218" t="str">
        <f>IF(F26=0,"",RANK(ABS(F26),$S$6:$S$25))</f>
        <v/>
      </c>
      <c r="I26" s="219" t="str">
        <f>IF(OR(G26&lt;=5,H26&lt;=5,ABS(E26)&gt;=[1]基本参数及说明表!$C$8),"关注","")</f>
        <v>关注</v>
      </c>
      <c r="J26" s="206" t="s">
        <v>126</v>
      </c>
      <c r="K26" s="220">
        <f>[2]资产负债表!F25</f>
        <v>0</v>
      </c>
      <c r="L26" s="220">
        <f>[2]资产负债表!G25</f>
        <v>0</v>
      </c>
      <c r="M26" s="220">
        <f t="shared" si="2"/>
        <v>0</v>
      </c>
      <c r="N26" s="204">
        <f t="shared" si="3"/>
        <v>0</v>
      </c>
      <c r="O26" s="206" t="str">
        <f>IF(M26=0,"",RANK(ABS(M26),$T$6:$T$26))</f>
        <v/>
      </c>
      <c r="P26" s="206" t="str">
        <f>IF(N26=0,"",RANK(ABS(N26),$U$6:$U$26))</f>
        <v/>
      </c>
      <c r="Q26" s="206" t="str">
        <f>IF(OR(O26&lt;=5,P26&lt;=5,ABS(M26)&gt;=[1]基本参数及说明表!$C$8),"关注","")</f>
        <v>关注</v>
      </c>
      <c r="R26" s="220"/>
      <c r="S26" s="250"/>
      <c r="T26" s="220">
        <f>ABS(M30)</f>
        <v>0</v>
      </c>
      <c r="U26" s="250">
        <f>ABS(N30)</f>
        <v>0</v>
      </c>
    </row>
    <row r="27" ht="18.95" customHeight="1" spans="2:21">
      <c r="B27" s="206" t="s">
        <v>127</v>
      </c>
      <c r="C27" s="203">
        <f>[2]资产负债表!C26</f>
        <v>0</v>
      </c>
      <c r="D27" s="203">
        <f>[2]资产负债表!D26</f>
        <v>0</v>
      </c>
      <c r="E27" s="203">
        <f t="shared" si="0"/>
        <v>0</v>
      </c>
      <c r="F27" s="204">
        <f t="shared" si="1"/>
        <v>0</v>
      </c>
      <c r="G27" s="205" t="str">
        <f>IF(E27=0,"",RANK(ABS(E27),$R$6:$R$25))</f>
        <v/>
      </c>
      <c r="H27" s="218" t="str">
        <f>IF(F27=0,"",RANK(ABS(F27),$S$6:$S$25))</f>
        <v/>
      </c>
      <c r="I27" s="219" t="str">
        <f>IF(OR(G27&lt;=5,H27&lt;=5,ABS(E27)&gt;=[1]基本参数及说明表!$C$8),"关注","")</f>
        <v>关注</v>
      </c>
      <c r="J27" s="206" t="s">
        <v>128</v>
      </c>
      <c r="K27" s="220">
        <f>[2]资产负债表!F26</f>
        <v>0</v>
      </c>
      <c r="L27" s="220">
        <f>[2]资产负债表!G26</f>
        <v>0</v>
      </c>
      <c r="M27" s="220">
        <f t="shared" si="2"/>
        <v>0</v>
      </c>
      <c r="N27" s="204">
        <f t="shared" si="3"/>
        <v>0</v>
      </c>
      <c r="O27" s="206" t="str">
        <f>IF(M27=0,"",RANK(ABS(M27),$T$6:$T$26))</f>
        <v/>
      </c>
      <c r="P27" s="206" t="str">
        <f>IF(N27=0,"",RANK(ABS(N27),$U$6:$U$26))</f>
        <v/>
      </c>
      <c r="Q27" s="206" t="str">
        <f>IF(OR(O27&lt;=5,P27&lt;=5,ABS(M27)&gt;=[1]基本参数及说明表!$C$8),"关注","")</f>
        <v>关注</v>
      </c>
      <c r="R27" s="220"/>
      <c r="S27" s="250"/>
      <c r="T27" s="220"/>
      <c r="U27" s="250"/>
    </row>
    <row r="28" ht="18.95" customHeight="1" spans="2:21">
      <c r="B28" s="200" t="s">
        <v>129</v>
      </c>
      <c r="C28" s="207">
        <f>[2]资产负债表!C27</f>
        <v>0</v>
      </c>
      <c r="D28" s="207">
        <f>[2]资产负债表!D27</f>
        <v>0</v>
      </c>
      <c r="E28" s="207">
        <f t="shared" si="0"/>
        <v>0</v>
      </c>
      <c r="F28" s="209">
        <f t="shared" si="1"/>
        <v>0</v>
      </c>
      <c r="G28" s="210"/>
      <c r="H28" s="221"/>
      <c r="I28" s="222"/>
      <c r="J28" s="206" t="s">
        <v>130</v>
      </c>
      <c r="K28" s="220">
        <f>[2]资产负债表!F27</f>
        <v>0</v>
      </c>
      <c r="L28" s="220">
        <f>[2]资产负债表!G27</f>
        <v>0</v>
      </c>
      <c r="M28" s="220">
        <f t="shared" si="2"/>
        <v>0</v>
      </c>
      <c r="N28" s="204">
        <f t="shared" si="3"/>
        <v>0</v>
      </c>
      <c r="O28" s="206" t="str">
        <f>IF(M28=0,"",RANK(ABS(M28),$T$6:$T$26))</f>
        <v/>
      </c>
      <c r="P28" s="206" t="str">
        <f>IF(N28=0,"",RANK(ABS(N28),$U$6:$U$26))</f>
        <v/>
      </c>
      <c r="Q28" s="206" t="str">
        <f>IF(OR(O28&lt;=5,P28&lt;=5,ABS(M28)&gt;=[1]基本参数及说明表!$C$8),"关注","")</f>
        <v>关注</v>
      </c>
      <c r="R28" s="220"/>
      <c r="S28" s="250"/>
      <c r="T28" s="206"/>
      <c r="U28" s="250"/>
    </row>
    <row r="29" ht="18.95" customHeight="1" spans="2:21">
      <c r="B29" s="206" t="s">
        <v>131</v>
      </c>
      <c r="C29" s="203">
        <f>[2]资产负债表!C28</f>
        <v>0</v>
      </c>
      <c r="D29" s="203">
        <f>[2]资产负债表!D28</f>
        <v>0</v>
      </c>
      <c r="E29" s="203">
        <f t="shared" si="0"/>
        <v>0</v>
      </c>
      <c r="F29" s="204">
        <f t="shared" si="1"/>
        <v>0</v>
      </c>
      <c r="G29" s="205" t="str">
        <f>IF(E29=0,"",RANK(ABS(E29),$R$6:$R$25))</f>
        <v/>
      </c>
      <c r="H29" s="218" t="str">
        <f>IF(F29=0,"",RANK(ABS(F29),$S$6:$S$25))</f>
        <v/>
      </c>
      <c r="I29" s="219" t="str">
        <f>IF(OR(G29&lt;=5,H29&lt;=5,ABS(E29)&gt;=[1]基本参数及说明表!$C$8),"关注","")</f>
        <v>关注</v>
      </c>
      <c r="J29" s="206" t="s">
        <v>132</v>
      </c>
      <c r="K29" s="220">
        <f>[2]资产负债表!F28</f>
        <v>0</v>
      </c>
      <c r="L29" s="220">
        <f>[2]资产负债表!G28</f>
        <v>0</v>
      </c>
      <c r="M29" s="220">
        <f t="shared" si="2"/>
        <v>0</v>
      </c>
      <c r="N29" s="204">
        <f t="shared" si="3"/>
        <v>0</v>
      </c>
      <c r="O29" s="206"/>
      <c r="P29" s="206"/>
      <c r="Q29" s="206"/>
      <c r="R29" s="220"/>
      <c r="S29" s="250"/>
      <c r="T29" s="206"/>
      <c r="U29" s="250"/>
    </row>
    <row r="30" ht="18.95" customHeight="1" spans="2:21">
      <c r="B30" s="206" t="s">
        <v>133</v>
      </c>
      <c r="C30" s="203">
        <f>[2]资产负债表!C29</f>
        <v>0</v>
      </c>
      <c r="D30" s="203">
        <f>[2]资产负债表!D29</f>
        <v>0</v>
      </c>
      <c r="E30" s="203">
        <f t="shared" si="0"/>
        <v>0</v>
      </c>
      <c r="F30" s="204">
        <f t="shared" si="1"/>
        <v>0</v>
      </c>
      <c r="G30" s="205" t="str">
        <f>IF(E30=0,"",RANK(ABS(E30),$R$6:$R$25))</f>
        <v/>
      </c>
      <c r="H30" s="218" t="str">
        <f>IF(F30=0,"",RANK(ABS(F30),$S$6:$S$25))</f>
        <v/>
      </c>
      <c r="I30" s="219" t="str">
        <f>IF(OR(G30&lt;=5,H30&lt;=5,ABS(E30)&gt;=[1]基本参数及说明表!$C$8),"关注","")</f>
        <v>关注</v>
      </c>
      <c r="J30" s="206" t="s">
        <v>134</v>
      </c>
      <c r="K30" s="220">
        <f>[2]资产负债表!F29</f>
        <v>0</v>
      </c>
      <c r="L30" s="220">
        <f>[2]资产负债表!G29</f>
        <v>0</v>
      </c>
      <c r="M30" s="220">
        <f t="shared" si="2"/>
        <v>0</v>
      </c>
      <c r="N30" s="204">
        <f t="shared" si="3"/>
        <v>0</v>
      </c>
      <c r="O30" s="206" t="str">
        <f>IF(M30=0,"",RANK(ABS(M30),$T$6:$T$26))</f>
        <v/>
      </c>
      <c r="P30" s="206" t="str">
        <f>IF(N30=0,"",RANK(ABS(N30),$U$6:$U$26))</f>
        <v/>
      </c>
      <c r="Q30" s="206" t="str">
        <f>IF(OR(O30&lt;=5,P30&lt;=5,ABS(M30)&gt;=[1]基本参数及说明表!$C$8),"关注","")</f>
        <v>关注</v>
      </c>
      <c r="R30" s="220"/>
      <c r="S30" s="250"/>
      <c r="T30" s="206"/>
      <c r="U30" s="250"/>
    </row>
    <row r="31" ht="18.95" customHeight="1" spans="2:21">
      <c r="B31" s="206" t="s">
        <v>135</v>
      </c>
      <c r="C31" s="203">
        <f>[2]资产负债表!C30</f>
        <v>0</v>
      </c>
      <c r="D31" s="203">
        <f>[2]资产负债表!D30</f>
        <v>0</v>
      </c>
      <c r="E31" s="203">
        <f t="shared" si="0"/>
        <v>0</v>
      </c>
      <c r="F31" s="204">
        <f t="shared" si="1"/>
        <v>0</v>
      </c>
      <c r="G31" s="205" t="str">
        <f>IF(E31=0,"",RANK(ABS(E31),$R$6:$R$25))</f>
        <v/>
      </c>
      <c r="H31" s="218" t="str">
        <f>IF(F31=0,"",RANK(ABS(F31),$S$6:$S$25))</f>
        <v/>
      </c>
      <c r="I31" s="219" t="str">
        <f>IF(OR(G31&lt;=5,H31&lt;=5,ABS(E31)&gt;=[1]基本参数及说明表!$C$8),"关注","")</f>
        <v>关注</v>
      </c>
      <c r="J31" s="200" t="s">
        <v>136</v>
      </c>
      <c r="K31" s="207">
        <f>[2]资产负债表!F30</f>
        <v>0</v>
      </c>
      <c r="L31" s="207">
        <f>[2]资产负债表!G30</f>
        <v>0</v>
      </c>
      <c r="M31" s="207">
        <f t="shared" si="2"/>
        <v>0</v>
      </c>
      <c r="N31" s="209">
        <f t="shared" si="3"/>
        <v>0</v>
      </c>
      <c r="O31" s="200"/>
      <c r="P31" s="200"/>
      <c r="Q31" s="200"/>
      <c r="R31" s="220"/>
      <c r="S31" s="250"/>
      <c r="T31" s="206"/>
      <c r="U31" s="250"/>
    </row>
    <row r="32" ht="18.95" customHeight="1" spans="2:21">
      <c r="B32" s="200" t="s">
        <v>137</v>
      </c>
      <c r="C32" s="207">
        <f>[2]资产负债表!C31</f>
        <v>0</v>
      </c>
      <c r="D32" s="207">
        <f>[2]资产负债表!D31</f>
        <v>0</v>
      </c>
      <c r="E32" s="207">
        <f t="shared" si="0"/>
        <v>0</v>
      </c>
      <c r="F32" s="209">
        <f t="shared" si="1"/>
        <v>0</v>
      </c>
      <c r="G32" s="210"/>
      <c r="H32" s="221"/>
      <c r="I32" s="222"/>
      <c r="J32" s="206"/>
      <c r="K32" s="220"/>
      <c r="L32" s="220"/>
      <c r="M32" s="220"/>
      <c r="N32" s="204"/>
      <c r="O32" s="206"/>
      <c r="P32" s="206"/>
      <c r="Q32" s="206"/>
      <c r="R32" s="220"/>
      <c r="S32" s="250"/>
      <c r="T32" s="206"/>
      <c r="U32" s="250"/>
    </row>
    <row r="33" ht="18.95" customHeight="1" spans="2:21">
      <c r="B33" s="206" t="s">
        <v>138</v>
      </c>
      <c r="C33" s="203">
        <f>[2]资产负债表!C32</f>
        <v>0</v>
      </c>
      <c r="D33" s="203">
        <f>[2]资产负债表!D32</f>
        <v>0</v>
      </c>
      <c r="E33" s="203">
        <f t="shared" si="0"/>
        <v>0</v>
      </c>
      <c r="F33" s="204">
        <f t="shared" si="1"/>
        <v>0</v>
      </c>
      <c r="G33" s="205" t="str">
        <f>IF(E33=0,"",RANK(ABS(E33),$R$6:$R$25))</f>
        <v/>
      </c>
      <c r="H33" s="218" t="str">
        <f>IF(F33=0,"",RANK(ABS(F33),$S$6:$S$25))</f>
        <v/>
      </c>
      <c r="I33" s="219" t="str">
        <f>IF(OR(G33&lt;=5,H33&lt;=5,ABS(E33)&gt;=[1]基本参数及说明表!$C$8),"关注","")</f>
        <v>关注</v>
      </c>
      <c r="J33" s="206"/>
      <c r="K33" s="220"/>
      <c r="L33" s="220"/>
      <c r="M33" s="220"/>
      <c r="N33" s="204"/>
      <c r="O33" s="206"/>
      <c r="P33" s="206"/>
      <c r="Q33" s="206"/>
      <c r="R33" s="220"/>
      <c r="S33" s="250"/>
      <c r="T33" s="206"/>
      <c r="U33" s="250"/>
    </row>
    <row r="34" ht="18.95" customHeight="1" spans="2:21">
      <c r="B34" s="206" t="s">
        <v>139</v>
      </c>
      <c r="C34" s="203">
        <f>[2]资产负债表!C33</f>
        <v>0</v>
      </c>
      <c r="D34" s="203">
        <f>[2]资产负债表!D33</f>
        <v>0</v>
      </c>
      <c r="E34" s="203">
        <f t="shared" si="0"/>
        <v>0</v>
      </c>
      <c r="F34" s="204">
        <f t="shared" si="1"/>
        <v>0</v>
      </c>
      <c r="G34" s="205" t="str">
        <f>IF(E34=0,"",RANK(ABS(E34),$R$6:$R$25))</f>
        <v/>
      </c>
      <c r="H34" s="218" t="str">
        <f>IF(F34=0,"",RANK(ABS(F34),$S$6:$S$25))</f>
        <v/>
      </c>
      <c r="I34" s="219" t="str">
        <f>IF(OR(G34&lt;=5,H34&lt;=5,ABS(E34)&gt;=[1]基本参数及说明表!$C$8),"关注","")</f>
        <v>关注</v>
      </c>
      <c r="J34" s="206"/>
      <c r="K34" s="220"/>
      <c r="L34" s="220"/>
      <c r="M34" s="220"/>
      <c r="N34" s="204"/>
      <c r="O34" s="206"/>
      <c r="P34" s="206"/>
      <c r="Q34" s="206"/>
      <c r="R34" s="220"/>
      <c r="S34" s="250"/>
      <c r="T34" s="206"/>
      <c r="U34" s="250"/>
    </row>
    <row r="35" ht="18.95" customHeight="1" spans="2:21">
      <c r="B35" s="206" t="s">
        <v>140</v>
      </c>
      <c r="C35" s="203">
        <f>[2]资产负债表!C34</f>
        <v>0</v>
      </c>
      <c r="D35" s="203">
        <f>[2]资产负债表!D34</f>
        <v>0</v>
      </c>
      <c r="E35" s="203">
        <f t="shared" si="0"/>
        <v>0</v>
      </c>
      <c r="F35" s="204">
        <f t="shared" si="1"/>
        <v>0</v>
      </c>
      <c r="G35" s="205" t="str">
        <f>IF(E35=0,"",RANK(ABS(E35),$R$6:$R$25))</f>
        <v/>
      </c>
      <c r="H35" s="218" t="str">
        <f>IF(F35=0,"",RANK(ABS(F35),$S$6:$S$25))</f>
        <v/>
      </c>
      <c r="I35" s="219" t="str">
        <f>IF(OR(G35&lt;=5,H35&lt;=5,ABS(E35)&gt;=[1]基本参数及说明表!$C$8),"关注","")</f>
        <v>关注</v>
      </c>
      <c r="J35" s="206"/>
      <c r="K35" s="220"/>
      <c r="L35" s="220"/>
      <c r="M35" s="220"/>
      <c r="N35" s="204"/>
      <c r="O35" s="206"/>
      <c r="P35" s="206"/>
      <c r="Q35" s="206"/>
      <c r="R35" s="220"/>
      <c r="S35" s="250"/>
      <c r="T35" s="206"/>
      <c r="U35" s="250"/>
    </row>
    <row r="36" ht="18.95" customHeight="1" spans="2:21">
      <c r="B36" s="200" t="s">
        <v>141</v>
      </c>
      <c r="C36" s="207">
        <f>[2]资产负债表!C35</f>
        <v>0</v>
      </c>
      <c r="D36" s="207">
        <f>[2]资产负债表!D35</f>
        <v>0</v>
      </c>
      <c r="E36" s="207">
        <f t="shared" si="0"/>
        <v>0</v>
      </c>
      <c r="F36" s="209">
        <f t="shared" si="1"/>
        <v>0</v>
      </c>
      <c r="G36" s="210"/>
      <c r="H36" s="221"/>
      <c r="I36" s="222"/>
      <c r="J36" s="206"/>
      <c r="K36" s="220"/>
      <c r="L36" s="220"/>
      <c r="M36" s="220"/>
      <c r="N36" s="204"/>
      <c r="O36" s="206"/>
      <c r="P36" s="206"/>
      <c r="Q36" s="206"/>
      <c r="R36" s="220"/>
      <c r="S36" s="250"/>
      <c r="T36" s="206"/>
      <c r="U36" s="250"/>
    </row>
    <row r="37" ht="18.95" customHeight="1" spans="2:21">
      <c r="B37" s="202" t="s">
        <v>142</v>
      </c>
      <c r="C37" s="203">
        <f>[2]资产负债表!C36</f>
        <v>0</v>
      </c>
      <c r="D37" s="203">
        <f>[2]资产负债表!D36</f>
        <v>0</v>
      </c>
      <c r="E37" s="203">
        <f t="shared" si="0"/>
        <v>0</v>
      </c>
      <c r="F37" s="204">
        <f t="shared" si="1"/>
        <v>0</v>
      </c>
      <c r="G37" s="205" t="str">
        <f>IF(E37=0,"",RANK(ABS(E37),$R$6:$R$25))</f>
        <v/>
      </c>
      <c r="H37" s="218" t="str">
        <f>IF(F37=0,"",RANK(ABS(F37),$S$6:$S$25))</f>
        <v/>
      </c>
      <c r="I37" s="219" t="str">
        <f>IF(OR(G37&lt;=5,H37&lt;=5,ABS(E37)&gt;=[1]基本参数及说明表!$C$8),"关注","")</f>
        <v>关注</v>
      </c>
      <c r="J37" s="206"/>
      <c r="K37" s="220"/>
      <c r="L37" s="220"/>
      <c r="M37" s="220"/>
      <c r="N37" s="204"/>
      <c r="O37" s="206"/>
      <c r="P37" s="206"/>
      <c r="Q37" s="206"/>
      <c r="R37" s="220"/>
      <c r="S37" s="250"/>
      <c r="T37" s="206"/>
      <c r="U37" s="250"/>
    </row>
    <row r="38" ht="18.95" customHeight="1" spans="2:21">
      <c r="B38" s="200" t="s">
        <v>143</v>
      </c>
      <c r="C38" s="207">
        <f>[2]资产负债表!C37</f>
        <v>0</v>
      </c>
      <c r="D38" s="207">
        <f>[2]资产负债表!D37</f>
        <v>0</v>
      </c>
      <c r="E38" s="207">
        <f t="shared" si="0"/>
        <v>0</v>
      </c>
      <c r="F38" s="209">
        <f t="shared" si="1"/>
        <v>0</v>
      </c>
      <c r="G38" s="210"/>
      <c r="H38" s="221"/>
      <c r="I38" s="222"/>
      <c r="J38" s="200" t="s">
        <v>144</v>
      </c>
      <c r="K38" s="207">
        <f>[2]资产负债表!F37</f>
        <v>0</v>
      </c>
      <c r="L38" s="207">
        <f>[2]资产负债表!G37</f>
        <v>0</v>
      </c>
      <c r="M38" s="207">
        <f>L38-K38</f>
        <v>0</v>
      </c>
      <c r="N38" s="209">
        <f>IF(K38=0,0,M38/K38)</f>
        <v>0</v>
      </c>
      <c r="O38" s="200"/>
      <c r="P38" s="200"/>
      <c r="Q38" s="200"/>
      <c r="R38" s="220"/>
      <c r="S38" s="250"/>
      <c r="T38" s="206"/>
      <c r="U38" s="250"/>
    </row>
    <row r="39" spans="2:14">
      <c r="B39" s="199"/>
      <c r="C39" s="242"/>
      <c r="D39" s="199"/>
      <c r="E39" s="199"/>
      <c r="F39" s="243"/>
      <c r="G39" s="199"/>
      <c r="H39" s="244"/>
      <c r="I39" s="199"/>
      <c r="J39" s="199"/>
      <c r="K39" s="199"/>
      <c r="L39" s="199"/>
      <c r="M39" s="199"/>
      <c r="N39" s="246"/>
    </row>
    <row r="40" spans="2:14">
      <c r="B40" s="199"/>
      <c r="C40" s="242"/>
      <c r="D40" s="199"/>
      <c r="E40" s="199"/>
      <c r="F40" s="199"/>
      <c r="G40" s="199"/>
      <c r="H40" s="244"/>
      <c r="I40" s="199"/>
      <c r="J40" s="199"/>
      <c r="K40" s="199"/>
      <c r="L40" s="199"/>
      <c r="M40" s="199"/>
      <c r="N40" s="246"/>
    </row>
    <row r="41" spans="2:14">
      <c r="B41" s="199"/>
      <c r="C41" s="245"/>
      <c r="D41" s="199"/>
      <c r="E41" s="199"/>
      <c r="F41" s="199"/>
      <c r="G41" s="199"/>
      <c r="H41" s="244"/>
      <c r="I41" s="199"/>
      <c r="J41" s="199"/>
      <c r="K41" s="199"/>
      <c r="L41" s="199"/>
      <c r="M41" s="199"/>
      <c r="N41" s="246"/>
    </row>
    <row r="42" spans="2:14">
      <c r="B42" s="199"/>
      <c r="C42" s="245"/>
      <c r="D42" s="199"/>
      <c r="E42" s="199"/>
      <c r="F42" s="199"/>
      <c r="G42" s="199"/>
      <c r="H42" s="244"/>
      <c r="I42" s="199"/>
      <c r="J42" s="199"/>
      <c r="K42" s="199"/>
      <c r="L42" s="199"/>
      <c r="M42" s="199"/>
      <c r="N42" s="246"/>
    </row>
    <row r="43" spans="2:14">
      <c r="B43" s="199"/>
      <c r="C43" s="246"/>
      <c r="D43" s="199"/>
      <c r="E43" s="199"/>
      <c r="F43" s="199"/>
      <c r="G43" s="199"/>
      <c r="H43" s="244"/>
      <c r="I43" s="199"/>
      <c r="J43" s="199"/>
      <c r="K43" s="199"/>
      <c r="L43" s="199"/>
      <c r="M43" s="199"/>
      <c r="N43" s="246"/>
    </row>
    <row r="44" spans="2:14">
      <c r="B44" s="199"/>
      <c r="C44" s="199"/>
      <c r="D44" s="199"/>
      <c r="E44" s="199"/>
      <c r="F44" s="199"/>
      <c r="G44" s="199"/>
      <c r="H44" s="244"/>
      <c r="I44" s="199"/>
      <c r="J44" s="199"/>
      <c r="K44" s="199"/>
      <c r="L44" s="199"/>
      <c r="M44" s="199"/>
      <c r="N44" s="246"/>
    </row>
    <row r="45" spans="2:14">
      <c r="B45" s="199"/>
      <c r="C45" s="199"/>
      <c r="D45" s="199"/>
      <c r="E45" s="199"/>
      <c r="F45" s="199"/>
      <c r="G45" s="199"/>
      <c r="H45" s="244"/>
      <c r="I45" s="199"/>
      <c r="J45" s="199"/>
      <c r="K45" s="199"/>
      <c r="L45" s="199"/>
      <c r="M45" s="199"/>
      <c r="N45" s="246"/>
    </row>
    <row r="46" spans="2:14">
      <c r="B46" s="199"/>
      <c r="C46" s="199"/>
      <c r="D46" s="199"/>
      <c r="E46" s="199"/>
      <c r="F46" s="199"/>
      <c r="G46" s="199"/>
      <c r="H46" s="244"/>
      <c r="I46" s="199"/>
      <c r="J46" s="199"/>
      <c r="K46" s="199"/>
      <c r="L46" s="199"/>
      <c r="M46" s="199"/>
      <c r="N46" s="199"/>
    </row>
    <row r="47" spans="2:14">
      <c r="B47" s="199"/>
      <c r="C47" s="199"/>
      <c r="D47" s="199"/>
      <c r="E47" s="199"/>
      <c r="F47" s="199"/>
      <c r="G47" s="199"/>
      <c r="H47" s="244"/>
      <c r="I47" s="199"/>
      <c r="J47" s="199"/>
      <c r="K47" s="199"/>
      <c r="L47" s="199"/>
      <c r="M47" s="199"/>
      <c r="N47" s="199"/>
    </row>
    <row r="48" spans="2:14">
      <c r="B48" s="199"/>
      <c r="C48" s="199"/>
      <c r="D48" s="199"/>
      <c r="E48" s="199"/>
      <c r="F48" s="199"/>
      <c r="G48" s="199"/>
      <c r="H48" s="244"/>
      <c r="I48" s="199"/>
      <c r="J48" s="199"/>
      <c r="K48" s="199"/>
      <c r="L48" s="199"/>
      <c r="M48" s="199"/>
      <c r="N48" s="199"/>
    </row>
    <row r="49" spans="2:14">
      <c r="B49" s="199"/>
      <c r="C49" s="199"/>
      <c r="D49" s="199"/>
      <c r="E49" s="199"/>
      <c r="F49" s="199"/>
      <c r="G49" s="199"/>
      <c r="H49" s="244"/>
      <c r="I49" s="199"/>
      <c r="J49" s="199"/>
      <c r="K49" s="199"/>
      <c r="L49" s="199"/>
      <c r="M49" s="199"/>
      <c r="N49" s="199"/>
    </row>
    <row r="50" spans="2:14">
      <c r="B50" s="199"/>
      <c r="C50" s="199"/>
      <c r="D50" s="199"/>
      <c r="E50" s="199"/>
      <c r="F50" s="199"/>
      <c r="G50" s="199"/>
      <c r="H50" s="244"/>
      <c r="I50" s="199"/>
      <c r="J50" s="199"/>
      <c r="K50" s="199"/>
      <c r="L50" s="199"/>
      <c r="M50" s="199"/>
      <c r="N50" s="199"/>
    </row>
    <row r="51" spans="2:14">
      <c r="B51" s="199"/>
      <c r="C51" s="199"/>
      <c r="D51" s="199"/>
      <c r="E51" s="199"/>
      <c r="F51" s="199"/>
      <c r="G51" s="199"/>
      <c r="H51" s="244"/>
      <c r="I51" s="199"/>
      <c r="J51" s="199"/>
      <c r="K51" s="199"/>
      <c r="L51" s="199"/>
      <c r="M51" s="199"/>
      <c r="N51" s="199"/>
    </row>
    <row r="52" spans="2:14">
      <c r="B52" s="199"/>
      <c r="C52" s="199"/>
      <c r="D52" s="199"/>
      <c r="E52" s="199"/>
      <c r="F52" s="199"/>
      <c r="G52" s="199"/>
      <c r="H52" s="244"/>
      <c r="I52" s="199"/>
      <c r="J52" s="199"/>
      <c r="K52" s="199"/>
      <c r="L52" s="199"/>
      <c r="M52" s="199"/>
      <c r="N52" s="199"/>
    </row>
    <row r="53" spans="2:14">
      <c r="B53" s="199"/>
      <c r="C53" s="199"/>
      <c r="D53" s="199"/>
      <c r="E53" s="199"/>
      <c r="F53" s="199"/>
      <c r="G53" s="199"/>
      <c r="H53" s="244"/>
      <c r="I53" s="199"/>
      <c r="J53" s="199"/>
      <c r="K53" s="199"/>
      <c r="L53" s="199"/>
      <c r="M53" s="199"/>
      <c r="N53" s="199"/>
    </row>
    <row r="54" spans="2:14">
      <c r="B54" s="199"/>
      <c r="C54" s="199"/>
      <c r="D54" s="199"/>
      <c r="E54" s="199"/>
      <c r="F54" s="199"/>
      <c r="G54" s="199"/>
      <c r="H54" s="244"/>
      <c r="I54" s="199"/>
      <c r="J54" s="199"/>
      <c r="K54" s="199"/>
      <c r="L54" s="199"/>
      <c r="M54" s="199"/>
      <c r="N54" s="199"/>
    </row>
    <row r="55" spans="2:14">
      <c r="B55" s="199"/>
      <c r="C55" s="199"/>
      <c r="D55" s="199"/>
      <c r="E55" s="199"/>
      <c r="F55" s="199"/>
      <c r="G55" s="199"/>
      <c r="H55" s="244"/>
      <c r="I55" s="199"/>
      <c r="J55" s="199"/>
      <c r="K55" s="199"/>
      <c r="L55" s="199"/>
      <c r="M55" s="199"/>
      <c r="N55" s="199"/>
    </row>
    <row r="56" spans="2:14">
      <c r="B56" s="199"/>
      <c r="C56" s="199"/>
      <c r="D56" s="199"/>
      <c r="E56" s="199"/>
      <c r="F56" s="199"/>
      <c r="G56" s="199"/>
      <c r="H56" s="244"/>
      <c r="I56" s="199"/>
      <c r="J56" s="199"/>
      <c r="K56" s="199"/>
      <c r="L56" s="199"/>
      <c r="M56" s="199"/>
      <c r="N56" s="199"/>
    </row>
    <row r="57" spans="2:14">
      <c r="B57" s="199"/>
      <c r="C57" s="199"/>
      <c r="D57" s="199"/>
      <c r="E57" s="199"/>
      <c r="F57" s="199"/>
      <c r="G57" s="199"/>
      <c r="H57" s="244"/>
      <c r="I57" s="199"/>
      <c r="J57" s="199"/>
      <c r="K57" s="199"/>
      <c r="L57" s="199"/>
      <c r="M57" s="199"/>
      <c r="N57" s="199"/>
    </row>
    <row r="58" spans="2:14">
      <c r="B58" s="199"/>
      <c r="C58" s="199"/>
      <c r="D58" s="199"/>
      <c r="E58" s="199"/>
      <c r="F58" s="199"/>
      <c r="G58" s="199"/>
      <c r="H58" s="244"/>
      <c r="I58" s="199"/>
      <c r="J58" s="199"/>
      <c r="K58" s="199"/>
      <c r="L58" s="199"/>
      <c r="M58" s="199"/>
      <c r="N58" s="199"/>
    </row>
    <row r="59" spans="2:14">
      <c r="B59" s="199"/>
      <c r="C59" s="199"/>
      <c r="D59" s="199"/>
      <c r="E59" s="199"/>
      <c r="F59" s="199"/>
      <c r="G59" s="199"/>
      <c r="H59" s="244"/>
      <c r="I59" s="199"/>
      <c r="J59" s="199"/>
      <c r="K59" s="199"/>
      <c r="L59" s="199"/>
      <c r="M59" s="199"/>
      <c r="N59" s="199"/>
    </row>
    <row r="60" spans="2:14">
      <c r="B60" s="199"/>
      <c r="C60" s="199"/>
      <c r="D60" s="199"/>
      <c r="E60" s="199"/>
      <c r="F60" s="199"/>
      <c r="G60" s="199"/>
      <c r="H60" s="244"/>
      <c r="I60" s="199"/>
      <c r="J60" s="199"/>
      <c r="K60" s="199"/>
      <c r="L60" s="199"/>
      <c r="M60" s="199"/>
      <c r="N60" s="199"/>
    </row>
    <row r="61" spans="2:14">
      <c r="B61" s="199"/>
      <c r="C61" s="199"/>
      <c r="D61" s="199"/>
      <c r="E61" s="199"/>
      <c r="F61" s="199"/>
      <c r="G61" s="199"/>
      <c r="H61" s="244"/>
      <c r="I61" s="199"/>
      <c r="J61" s="199"/>
      <c r="K61" s="199"/>
      <c r="L61" s="199"/>
      <c r="M61" s="199"/>
      <c r="N61" s="199"/>
    </row>
    <row r="62" spans="2:14">
      <c r="B62" s="199"/>
      <c r="C62" s="199"/>
      <c r="D62" s="199"/>
      <c r="E62" s="199"/>
      <c r="F62" s="199"/>
      <c r="G62" s="199"/>
      <c r="H62" s="244"/>
      <c r="I62" s="199"/>
      <c r="J62" s="199"/>
      <c r="K62" s="199"/>
      <c r="L62" s="199"/>
      <c r="M62" s="199"/>
      <c r="N62" s="199"/>
    </row>
    <row r="63" spans="2:14">
      <c r="B63" s="199"/>
      <c r="C63" s="199"/>
      <c r="D63" s="199"/>
      <c r="E63" s="199"/>
      <c r="F63" s="199"/>
      <c r="G63" s="199"/>
      <c r="H63" s="244"/>
      <c r="I63" s="199"/>
      <c r="J63" s="199"/>
      <c r="K63" s="199"/>
      <c r="L63" s="199"/>
      <c r="M63" s="199"/>
      <c r="N63" s="199"/>
    </row>
    <row r="64" spans="2:14">
      <c r="B64" s="199"/>
      <c r="C64" s="199"/>
      <c r="D64" s="199"/>
      <c r="E64" s="199"/>
      <c r="F64" s="199"/>
      <c r="G64" s="199"/>
      <c r="H64" s="244"/>
      <c r="I64" s="199"/>
      <c r="J64" s="199"/>
      <c r="K64" s="199"/>
      <c r="L64" s="199"/>
      <c r="M64" s="199"/>
      <c r="N64" s="199"/>
    </row>
    <row r="65" spans="2:14">
      <c r="B65" s="199"/>
      <c r="C65" s="199"/>
      <c r="D65" s="199"/>
      <c r="E65" s="199"/>
      <c r="F65" s="199"/>
      <c r="G65" s="199"/>
      <c r="H65" s="244"/>
      <c r="I65" s="199"/>
      <c r="J65" s="199"/>
      <c r="K65" s="199"/>
      <c r="L65" s="199"/>
      <c r="M65" s="199"/>
      <c r="N65" s="199"/>
    </row>
    <row r="66" spans="2:14">
      <c r="B66" s="199"/>
      <c r="C66" s="199"/>
      <c r="D66" s="199"/>
      <c r="E66" s="199"/>
      <c r="F66" s="199"/>
      <c r="G66" s="199"/>
      <c r="H66" s="244"/>
      <c r="I66" s="199"/>
      <c r="J66" s="199"/>
      <c r="K66" s="199"/>
      <c r="L66" s="199"/>
      <c r="M66" s="199"/>
      <c r="N66" s="199"/>
    </row>
    <row r="67" spans="2:14">
      <c r="B67" s="199"/>
      <c r="C67" s="199"/>
      <c r="D67" s="199"/>
      <c r="E67" s="199"/>
      <c r="F67" s="199"/>
      <c r="G67" s="199"/>
      <c r="H67" s="244"/>
      <c r="I67" s="199"/>
      <c r="J67" s="199"/>
      <c r="K67" s="199"/>
      <c r="L67" s="199"/>
      <c r="M67" s="199"/>
      <c r="N67" s="199"/>
    </row>
    <row r="68" spans="2:14">
      <c r="B68" s="199"/>
      <c r="C68" s="199"/>
      <c r="D68" s="199"/>
      <c r="E68" s="199"/>
      <c r="F68" s="199"/>
      <c r="G68" s="199"/>
      <c r="H68" s="244"/>
      <c r="I68" s="199"/>
      <c r="J68" s="199"/>
      <c r="K68" s="199"/>
      <c r="L68" s="199"/>
      <c r="M68" s="199"/>
      <c r="N68" s="199"/>
    </row>
    <row r="69" spans="2:14">
      <c r="B69" s="199"/>
      <c r="C69" s="199"/>
      <c r="D69" s="199"/>
      <c r="E69" s="199"/>
      <c r="F69" s="199"/>
      <c r="G69" s="199"/>
      <c r="H69" s="244"/>
      <c r="I69" s="199"/>
      <c r="J69" s="199"/>
      <c r="K69" s="199"/>
      <c r="L69" s="199"/>
      <c r="M69" s="199"/>
      <c r="N69" s="199"/>
    </row>
    <row r="70" spans="2:14">
      <c r="B70" s="199"/>
      <c r="C70" s="199"/>
      <c r="D70" s="199"/>
      <c r="E70" s="199"/>
      <c r="F70" s="199"/>
      <c r="G70" s="199"/>
      <c r="H70" s="244"/>
      <c r="I70" s="199"/>
      <c r="J70" s="199"/>
      <c r="K70" s="199"/>
      <c r="L70" s="199"/>
      <c r="M70" s="199"/>
      <c r="N70" s="199"/>
    </row>
    <row r="71" spans="2:14">
      <c r="B71" s="199"/>
      <c r="C71" s="199"/>
      <c r="D71" s="199"/>
      <c r="E71" s="199"/>
      <c r="F71" s="199"/>
      <c r="G71" s="199"/>
      <c r="H71" s="244"/>
      <c r="I71" s="199"/>
      <c r="J71" s="199"/>
      <c r="K71" s="199"/>
      <c r="L71" s="199"/>
      <c r="M71" s="199"/>
      <c r="N71" s="199"/>
    </row>
    <row r="72" spans="2:14">
      <c r="B72" s="199"/>
      <c r="C72" s="199"/>
      <c r="D72" s="199"/>
      <c r="E72" s="199"/>
      <c r="F72" s="199"/>
      <c r="G72" s="199"/>
      <c r="H72" s="244"/>
      <c r="I72" s="199"/>
      <c r="J72" s="199"/>
      <c r="K72" s="199"/>
      <c r="L72" s="199"/>
      <c r="M72" s="199"/>
      <c r="N72" s="199"/>
    </row>
    <row r="73" spans="2:14">
      <c r="B73" s="199"/>
      <c r="C73" s="199"/>
      <c r="D73" s="199"/>
      <c r="E73" s="199"/>
      <c r="F73" s="199"/>
      <c r="G73" s="199"/>
      <c r="H73" s="244"/>
      <c r="I73" s="199"/>
      <c r="J73" s="199"/>
      <c r="K73" s="199"/>
      <c r="L73" s="199"/>
      <c r="M73" s="199"/>
      <c r="N73" s="199"/>
    </row>
    <row r="74" spans="2:14">
      <c r="B74" s="199"/>
      <c r="C74" s="199"/>
      <c r="D74" s="199"/>
      <c r="E74" s="199"/>
      <c r="F74" s="199"/>
      <c r="G74" s="199"/>
      <c r="H74" s="244"/>
      <c r="I74" s="199"/>
      <c r="J74" s="199"/>
      <c r="K74" s="199"/>
      <c r="L74" s="199"/>
      <c r="M74" s="199"/>
      <c r="N74" s="199"/>
    </row>
    <row r="75" spans="2:14">
      <c r="B75" s="199"/>
      <c r="C75" s="199"/>
      <c r="D75" s="199"/>
      <c r="E75" s="199"/>
      <c r="F75" s="199"/>
      <c r="G75" s="199"/>
      <c r="H75" s="244"/>
      <c r="I75" s="199"/>
      <c r="J75" s="199"/>
      <c r="K75" s="199"/>
      <c r="L75" s="199"/>
      <c r="M75" s="199"/>
      <c r="N75" s="199"/>
    </row>
    <row r="76" spans="2:14">
      <c r="B76" s="199"/>
      <c r="C76" s="199"/>
      <c r="D76" s="199"/>
      <c r="E76" s="199"/>
      <c r="F76" s="199"/>
      <c r="G76" s="199"/>
      <c r="H76" s="244"/>
      <c r="I76" s="199"/>
      <c r="J76" s="199"/>
      <c r="K76" s="199"/>
      <c r="L76" s="199"/>
      <c r="M76" s="199"/>
      <c r="N76" s="199"/>
    </row>
    <row r="77" spans="2:14">
      <c r="B77" s="199"/>
      <c r="C77" s="199"/>
      <c r="D77" s="199"/>
      <c r="E77" s="199"/>
      <c r="F77" s="199"/>
      <c r="G77" s="199"/>
      <c r="H77" s="244"/>
      <c r="I77" s="199"/>
      <c r="J77" s="199"/>
      <c r="K77" s="199"/>
      <c r="L77" s="199"/>
      <c r="M77" s="199"/>
      <c r="N77" s="199"/>
    </row>
    <row r="78" spans="2:14">
      <c r="B78" s="199"/>
      <c r="C78" s="199"/>
      <c r="D78" s="199"/>
      <c r="E78" s="199"/>
      <c r="F78" s="199"/>
      <c r="G78" s="199"/>
      <c r="H78" s="244"/>
      <c r="I78" s="199"/>
      <c r="J78" s="199"/>
      <c r="K78" s="199"/>
      <c r="L78" s="199"/>
      <c r="M78" s="199"/>
      <c r="N78" s="199"/>
    </row>
    <row r="79" spans="2:14">
      <c r="B79" s="199"/>
      <c r="C79" s="199"/>
      <c r="D79" s="199"/>
      <c r="E79" s="199"/>
      <c r="F79" s="199"/>
      <c r="G79" s="199"/>
      <c r="H79" s="244"/>
      <c r="I79" s="199"/>
      <c r="J79" s="199"/>
      <c r="K79" s="199"/>
      <c r="L79" s="199"/>
      <c r="M79" s="199"/>
      <c r="N79" s="199"/>
    </row>
    <row r="80" spans="2:14">
      <c r="B80" s="199"/>
      <c r="C80" s="199"/>
      <c r="D80" s="199"/>
      <c r="E80" s="199"/>
      <c r="F80" s="199"/>
      <c r="G80" s="199"/>
      <c r="H80" s="244"/>
      <c r="I80" s="199"/>
      <c r="J80" s="199"/>
      <c r="K80" s="199"/>
      <c r="L80" s="199"/>
      <c r="M80" s="199"/>
      <c r="N80" s="199"/>
    </row>
    <row r="81" spans="2:14">
      <c r="B81" s="199"/>
      <c r="C81" s="199"/>
      <c r="D81" s="199"/>
      <c r="E81" s="199"/>
      <c r="F81" s="199"/>
      <c r="G81" s="199"/>
      <c r="H81" s="244"/>
      <c r="I81" s="199"/>
      <c r="J81" s="199"/>
      <c r="K81" s="199"/>
      <c r="L81" s="199"/>
      <c r="M81" s="199"/>
      <c r="N81" s="199"/>
    </row>
    <row r="82" spans="2:14">
      <c r="B82" s="199"/>
      <c r="C82" s="199"/>
      <c r="D82" s="199"/>
      <c r="E82" s="199"/>
      <c r="F82" s="199"/>
      <c r="G82" s="199"/>
      <c r="H82" s="244"/>
      <c r="I82" s="199"/>
      <c r="J82" s="199"/>
      <c r="K82" s="199"/>
      <c r="L82" s="199"/>
      <c r="M82" s="199"/>
      <c r="N82" s="199"/>
    </row>
    <row r="83" spans="2:14">
      <c r="B83" s="199"/>
      <c r="C83" s="199"/>
      <c r="D83" s="199"/>
      <c r="E83" s="199"/>
      <c r="F83" s="199"/>
      <c r="G83" s="199"/>
      <c r="H83" s="244"/>
      <c r="I83" s="199"/>
      <c r="J83" s="199"/>
      <c r="K83" s="199"/>
      <c r="L83" s="199"/>
      <c r="M83" s="199"/>
      <c r="N83" s="199"/>
    </row>
    <row r="84" spans="2:14">
      <c r="B84" s="199"/>
      <c r="C84" s="199"/>
      <c r="D84" s="199"/>
      <c r="E84" s="199"/>
      <c r="F84" s="199"/>
      <c r="G84" s="199"/>
      <c r="H84" s="244"/>
      <c r="I84" s="199"/>
      <c r="J84" s="199"/>
      <c r="K84" s="199"/>
      <c r="L84" s="199"/>
      <c r="M84" s="199"/>
      <c r="N84" s="199"/>
    </row>
    <row r="85" spans="2:14">
      <c r="B85" s="199"/>
      <c r="C85" s="199"/>
      <c r="D85" s="199"/>
      <c r="E85" s="199"/>
      <c r="F85" s="199"/>
      <c r="G85" s="199"/>
      <c r="H85" s="244"/>
      <c r="I85" s="199"/>
      <c r="J85" s="199"/>
      <c r="K85" s="199"/>
      <c r="L85" s="199"/>
      <c r="M85" s="199"/>
      <c r="N85" s="199"/>
    </row>
    <row r="86" spans="2:14">
      <c r="B86" s="199"/>
      <c r="C86" s="199"/>
      <c r="D86" s="199"/>
      <c r="E86" s="199"/>
      <c r="F86" s="199"/>
      <c r="G86" s="199"/>
      <c r="H86" s="244"/>
      <c r="I86" s="199"/>
      <c r="J86" s="199"/>
      <c r="K86" s="199"/>
      <c r="L86" s="199"/>
      <c r="M86" s="199"/>
      <c r="N86" s="199"/>
    </row>
    <row r="87" spans="2:14">
      <c r="B87" s="199"/>
      <c r="C87" s="199"/>
      <c r="D87" s="199"/>
      <c r="E87" s="199"/>
      <c r="F87" s="199"/>
      <c r="G87" s="199"/>
      <c r="H87" s="244"/>
      <c r="I87" s="199"/>
      <c r="J87" s="199"/>
      <c r="K87" s="199"/>
      <c r="L87" s="199"/>
      <c r="M87" s="199"/>
      <c r="N87" s="199"/>
    </row>
    <row r="88" spans="2:14">
      <c r="B88" s="199"/>
      <c r="C88" s="199"/>
      <c r="D88" s="199"/>
      <c r="E88" s="199"/>
      <c r="F88" s="199"/>
      <c r="G88" s="199"/>
      <c r="H88" s="244"/>
      <c r="I88" s="199"/>
      <c r="J88" s="199"/>
      <c r="K88" s="199"/>
      <c r="L88" s="199"/>
      <c r="M88" s="199"/>
      <c r="N88" s="199"/>
    </row>
    <row r="89" spans="2:14">
      <c r="B89" s="199"/>
      <c r="C89" s="199"/>
      <c r="D89" s="199"/>
      <c r="E89" s="199"/>
      <c r="F89" s="199"/>
      <c r="G89" s="199"/>
      <c r="H89" s="244"/>
      <c r="I89" s="199"/>
      <c r="J89" s="199"/>
      <c r="K89" s="199"/>
      <c r="L89" s="199"/>
      <c r="M89" s="199"/>
      <c r="N89" s="199"/>
    </row>
    <row r="90" spans="2:14">
      <c r="B90" s="199"/>
      <c r="C90" s="199"/>
      <c r="D90" s="199"/>
      <c r="E90" s="199"/>
      <c r="F90" s="199"/>
      <c r="G90" s="199"/>
      <c r="H90" s="244"/>
      <c r="I90" s="199"/>
      <c r="J90" s="199"/>
      <c r="K90" s="199"/>
      <c r="L90" s="199"/>
      <c r="M90" s="199"/>
      <c r="N90" s="199"/>
    </row>
    <row r="91" spans="2:14">
      <c r="B91" s="199"/>
      <c r="C91" s="199"/>
      <c r="D91" s="199"/>
      <c r="E91" s="199"/>
      <c r="F91" s="199"/>
      <c r="G91" s="199"/>
      <c r="H91" s="244"/>
      <c r="I91" s="199"/>
      <c r="J91" s="199"/>
      <c r="K91" s="199"/>
      <c r="L91" s="199"/>
      <c r="M91" s="199"/>
      <c r="N91" s="199"/>
    </row>
    <row r="92" spans="2:14">
      <c r="B92" s="199"/>
      <c r="C92" s="199"/>
      <c r="D92" s="199"/>
      <c r="E92" s="199"/>
      <c r="F92" s="199"/>
      <c r="G92" s="199"/>
      <c r="H92" s="244"/>
      <c r="I92" s="199"/>
      <c r="J92" s="199"/>
      <c r="K92" s="199"/>
      <c r="L92" s="199"/>
      <c r="M92" s="199"/>
      <c r="N92" s="199"/>
    </row>
    <row r="93" spans="2:14">
      <c r="B93" s="199"/>
      <c r="C93" s="199"/>
      <c r="D93" s="199"/>
      <c r="E93" s="199"/>
      <c r="F93" s="199"/>
      <c r="G93" s="199"/>
      <c r="H93" s="244"/>
      <c r="I93" s="199"/>
      <c r="J93" s="199"/>
      <c r="K93" s="199"/>
      <c r="L93" s="199"/>
      <c r="M93" s="199"/>
      <c r="N93" s="199"/>
    </row>
    <row r="94" spans="2:14">
      <c r="B94" s="199"/>
      <c r="C94" s="199"/>
      <c r="D94" s="199"/>
      <c r="E94" s="199"/>
      <c r="F94" s="199"/>
      <c r="G94" s="199"/>
      <c r="H94" s="244"/>
      <c r="I94" s="199"/>
      <c r="J94" s="199"/>
      <c r="K94" s="199"/>
      <c r="L94" s="199"/>
      <c r="M94" s="199"/>
      <c r="N94" s="199"/>
    </row>
    <row r="95" spans="2:14">
      <c r="B95" s="199"/>
      <c r="C95" s="199"/>
      <c r="D95" s="199"/>
      <c r="E95" s="199"/>
      <c r="F95" s="199"/>
      <c r="G95" s="199"/>
      <c r="H95" s="244"/>
      <c r="I95" s="199"/>
      <c r="J95" s="199"/>
      <c r="K95" s="199"/>
      <c r="L95" s="199"/>
      <c r="M95" s="199"/>
      <c r="N95" s="199"/>
    </row>
    <row r="96" spans="2:14">
      <c r="B96" s="199"/>
      <c r="C96" s="199"/>
      <c r="D96" s="199"/>
      <c r="E96" s="199"/>
      <c r="F96" s="199"/>
      <c r="G96" s="199"/>
      <c r="H96" s="244"/>
      <c r="I96" s="199"/>
      <c r="J96" s="199"/>
      <c r="K96" s="199"/>
      <c r="L96" s="199"/>
      <c r="M96" s="199"/>
      <c r="N96" s="199"/>
    </row>
    <row r="97" spans="2:14">
      <c r="B97" s="199"/>
      <c r="C97" s="199"/>
      <c r="D97" s="199"/>
      <c r="E97" s="199"/>
      <c r="F97" s="199"/>
      <c r="G97" s="199"/>
      <c r="H97" s="244"/>
      <c r="I97" s="199"/>
      <c r="J97" s="199"/>
      <c r="K97" s="199"/>
      <c r="L97" s="199"/>
      <c r="M97" s="199"/>
      <c r="N97" s="199"/>
    </row>
    <row r="98" spans="2:14">
      <c r="B98" s="199"/>
      <c r="C98" s="199"/>
      <c r="D98" s="199"/>
      <c r="E98" s="199"/>
      <c r="F98" s="199"/>
      <c r="G98" s="199"/>
      <c r="H98" s="244"/>
      <c r="I98" s="199"/>
      <c r="J98" s="199"/>
      <c r="K98" s="199"/>
      <c r="L98" s="199"/>
      <c r="M98" s="199"/>
      <c r="N98" s="199"/>
    </row>
    <row r="99" spans="2:14">
      <c r="B99" s="199"/>
      <c r="C99" s="199"/>
      <c r="D99" s="199"/>
      <c r="E99" s="199"/>
      <c r="F99" s="199"/>
      <c r="G99" s="199"/>
      <c r="H99" s="244"/>
      <c r="I99" s="199"/>
      <c r="J99" s="199"/>
      <c r="K99" s="199"/>
      <c r="L99" s="199"/>
      <c r="M99" s="199"/>
      <c r="N99" s="199"/>
    </row>
    <row r="100" spans="2:14">
      <c r="B100" s="199"/>
      <c r="C100" s="199"/>
      <c r="D100" s="199"/>
      <c r="E100" s="199"/>
      <c r="F100" s="199"/>
      <c r="G100" s="199"/>
      <c r="H100" s="244"/>
      <c r="I100" s="199"/>
      <c r="J100" s="199"/>
      <c r="K100" s="199"/>
      <c r="L100" s="199"/>
      <c r="M100" s="199"/>
      <c r="N100" s="199"/>
    </row>
    <row r="101" spans="2:14">
      <c r="B101" s="199"/>
      <c r="C101" s="199"/>
      <c r="D101" s="199"/>
      <c r="E101" s="199"/>
      <c r="F101" s="199"/>
      <c r="G101" s="199"/>
      <c r="H101" s="244"/>
      <c r="I101" s="199"/>
      <c r="J101" s="199"/>
      <c r="K101" s="199"/>
      <c r="L101" s="199"/>
      <c r="M101" s="199"/>
      <c r="N101" s="199"/>
    </row>
    <row r="102" spans="2:14">
      <c r="B102" s="199"/>
      <c r="C102" s="199"/>
      <c r="D102" s="199"/>
      <c r="E102" s="199"/>
      <c r="F102" s="199"/>
      <c r="G102" s="199"/>
      <c r="H102" s="244"/>
      <c r="I102" s="199"/>
      <c r="J102" s="199"/>
      <c r="K102" s="199"/>
      <c r="L102" s="199"/>
      <c r="M102" s="199"/>
      <c r="N102" s="199"/>
    </row>
    <row r="103" spans="2:14">
      <c r="B103" s="199"/>
      <c r="C103" s="199"/>
      <c r="D103" s="199"/>
      <c r="E103" s="199"/>
      <c r="F103" s="199"/>
      <c r="G103" s="199"/>
      <c r="H103" s="244"/>
      <c r="I103" s="199"/>
      <c r="J103" s="199"/>
      <c r="K103" s="199"/>
      <c r="L103" s="199"/>
      <c r="M103" s="199"/>
      <c r="N103" s="199"/>
    </row>
    <row r="104" spans="2:14">
      <c r="B104" s="199"/>
      <c r="C104" s="199"/>
      <c r="D104" s="199"/>
      <c r="E104" s="199"/>
      <c r="F104" s="199"/>
      <c r="G104" s="199"/>
      <c r="H104" s="244"/>
      <c r="I104" s="199"/>
      <c r="J104" s="199"/>
      <c r="K104" s="199"/>
      <c r="L104" s="199"/>
      <c r="M104" s="199"/>
      <c r="N104" s="199"/>
    </row>
    <row r="105" spans="2:14">
      <c r="B105" s="199"/>
      <c r="C105" s="199"/>
      <c r="D105" s="199"/>
      <c r="E105" s="199"/>
      <c r="F105" s="199"/>
      <c r="G105" s="199"/>
      <c r="H105" s="244"/>
      <c r="I105" s="199"/>
      <c r="J105" s="199"/>
      <c r="K105" s="199"/>
      <c r="L105" s="199"/>
      <c r="M105" s="199"/>
      <c r="N105" s="199"/>
    </row>
    <row r="106" spans="2:14">
      <c r="B106" s="199"/>
      <c r="C106" s="199"/>
      <c r="D106" s="199"/>
      <c r="E106" s="199"/>
      <c r="F106" s="199"/>
      <c r="G106" s="199"/>
      <c r="H106" s="244"/>
      <c r="I106" s="199"/>
      <c r="J106" s="199"/>
      <c r="K106" s="199"/>
      <c r="L106" s="199"/>
      <c r="M106" s="199"/>
      <c r="N106" s="199"/>
    </row>
    <row r="107" spans="2:14">
      <c r="B107" s="199"/>
      <c r="C107" s="199"/>
      <c r="D107" s="199"/>
      <c r="E107" s="199"/>
      <c r="F107" s="199"/>
      <c r="G107" s="199"/>
      <c r="H107" s="244"/>
      <c r="I107" s="199"/>
      <c r="J107" s="199"/>
      <c r="K107" s="199"/>
      <c r="L107" s="199"/>
      <c r="M107" s="199"/>
      <c r="N107" s="199"/>
    </row>
    <row r="108" spans="2:14">
      <c r="B108" s="199"/>
      <c r="C108" s="199"/>
      <c r="D108" s="199"/>
      <c r="E108" s="199"/>
      <c r="F108" s="199"/>
      <c r="G108" s="199"/>
      <c r="H108" s="244"/>
      <c r="I108" s="199"/>
      <c r="J108" s="199"/>
      <c r="K108" s="199"/>
      <c r="L108" s="199"/>
      <c r="M108" s="199"/>
      <c r="N108" s="199"/>
    </row>
    <row r="109" spans="2:14">
      <c r="B109" s="199"/>
      <c r="C109" s="199"/>
      <c r="D109" s="199"/>
      <c r="E109" s="199"/>
      <c r="F109" s="199"/>
      <c r="G109" s="199"/>
      <c r="H109" s="244"/>
      <c r="I109" s="199"/>
      <c r="J109" s="199"/>
      <c r="K109" s="199"/>
      <c r="L109" s="199"/>
      <c r="M109" s="199"/>
      <c r="N109" s="199"/>
    </row>
    <row r="110" spans="2:14">
      <c r="B110" s="199"/>
      <c r="C110" s="199"/>
      <c r="D110" s="199"/>
      <c r="E110" s="199"/>
      <c r="F110" s="199"/>
      <c r="G110" s="199"/>
      <c r="H110" s="244"/>
      <c r="I110" s="199"/>
      <c r="J110" s="199"/>
      <c r="K110" s="199"/>
      <c r="L110" s="199"/>
      <c r="M110" s="199"/>
      <c r="N110" s="199"/>
    </row>
    <row r="111" spans="2:14">
      <c r="B111" s="199"/>
      <c r="C111" s="199"/>
      <c r="D111" s="199"/>
      <c r="E111" s="199"/>
      <c r="F111" s="199"/>
      <c r="G111" s="199"/>
      <c r="H111" s="244"/>
      <c r="I111" s="199"/>
      <c r="J111" s="199"/>
      <c r="K111" s="199"/>
      <c r="L111" s="199"/>
      <c r="M111" s="199"/>
      <c r="N111" s="199"/>
    </row>
    <row r="112" spans="2:14">
      <c r="B112" s="199"/>
      <c r="C112" s="199"/>
      <c r="D112" s="199"/>
      <c r="E112" s="199"/>
      <c r="F112" s="199"/>
      <c r="G112" s="199"/>
      <c r="H112" s="244"/>
      <c r="I112" s="199"/>
      <c r="J112" s="199"/>
      <c r="K112" s="199"/>
      <c r="L112" s="199"/>
      <c r="M112" s="199"/>
      <c r="N112" s="199"/>
    </row>
    <row r="113" spans="2:14">
      <c r="B113" s="199"/>
      <c r="C113" s="199"/>
      <c r="D113" s="199"/>
      <c r="E113" s="199"/>
      <c r="F113" s="199"/>
      <c r="G113" s="199"/>
      <c r="H113" s="244"/>
      <c r="I113" s="199"/>
      <c r="J113" s="199"/>
      <c r="K113" s="199"/>
      <c r="L113" s="199"/>
      <c r="M113" s="199"/>
      <c r="N113" s="199"/>
    </row>
    <row r="114" spans="2:14">
      <c r="B114" s="199"/>
      <c r="C114" s="199"/>
      <c r="D114" s="199"/>
      <c r="E114" s="199"/>
      <c r="F114" s="199"/>
      <c r="G114" s="199"/>
      <c r="H114" s="244"/>
      <c r="I114" s="199"/>
      <c r="J114" s="199"/>
      <c r="K114" s="199"/>
      <c r="L114" s="199"/>
      <c r="M114" s="199"/>
      <c r="N114" s="199"/>
    </row>
    <row r="115" spans="2:14">
      <c r="B115" s="199"/>
      <c r="C115" s="199"/>
      <c r="D115" s="199"/>
      <c r="E115" s="199"/>
      <c r="F115" s="199"/>
      <c r="G115" s="199"/>
      <c r="H115" s="244"/>
      <c r="I115" s="199"/>
      <c r="J115" s="199"/>
      <c r="K115" s="199"/>
      <c r="L115" s="199"/>
      <c r="M115" s="199"/>
      <c r="N115" s="199"/>
    </row>
    <row r="116" spans="2:14">
      <c r="B116" s="199"/>
      <c r="C116" s="199"/>
      <c r="D116" s="199"/>
      <c r="E116" s="199"/>
      <c r="F116" s="199"/>
      <c r="G116" s="199"/>
      <c r="H116" s="244"/>
      <c r="I116" s="199"/>
      <c r="J116" s="199"/>
      <c r="K116" s="199"/>
      <c r="L116" s="199"/>
      <c r="M116" s="199"/>
      <c r="N116" s="199"/>
    </row>
    <row r="117" spans="2:14">
      <c r="B117" s="199"/>
      <c r="C117" s="199"/>
      <c r="D117" s="199"/>
      <c r="E117" s="199"/>
      <c r="F117" s="199"/>
      <c r="G117" s="199"/>
      <c r="H117" s="244"/>
      <c r="I117" s="199"/>
      <c r="J117" s="199"/>
      <c r="K117" s="199"/>
      <c r="L117" s="199"/>
      <c r="M117" s="199"/>
      <c r="N117" s="199"/>
    </row>
    <row r="118" spans="2:14">
      <c r="B118" s="199"/>
      <c r="C118" s="199"/>
      <c r="D118" s="199"/>
      <c r="E118" s="199"/>
      <c r="F118" s="199"/>
      <c r="G118" s="199"/>
      <c r="H118" s="244"/>
      <c r="I118" s="199"/>
      <c r="J118" s="199"/>
      <c r="K118" s="199"/>
      <c r="L118" s="199"/>
      <c r="M118" s="199"/>
      <c r="N118" s="199"/>
    </row>
    <row r="119" spans="13:14">
      <c r="M119" s="199"/>
      <c r="N119" s="199"/>
    </row>
    <row r="120" spans="13:14">
      <c r="M120" s="199"/>
      <c r="N120" s="199"/>
    </row>
    <row r="121" spans="13:14">
      <c r="M121" s="199"/>
      <c r="N121" s="199"/>
    </row>
    <row r="122" spans="13:14">
      <c r="M122" s="199"/>
      <c r="N122" s="199"/>
    </row>
    <row r="123" spans="13:14">
      <c r="M123" s="199"/>
      <c r="N123" s="199"/>
    </row>
    <row r="124" spans="13:14">
      <c r="M124" s="199"/>
      <c r="N124" s="199"/>
    </row>
    <row r="125" spans="13:14">
      <c r="M125" s="199"/>
      <c r="N125" s="199"/>
    </row>
    <row r="126" spans="13:14">
      <c r="M126" s="199"/>
      <c r="N126" s="199"/>
    </row>
    <row r="127" spans="13:14">
      <c r="M127" s="199"/>
      <c r="N127" s="199"/>
    </row>
    <row r="128" spans="13:14">
      <c r="M128" s="199"/>
      <c r="N128" s="199"/>
    </row>
    <row r="129" spans="13:14">
      <c r="M129" s="199"/>
      <c r="N129" s="199"/>
    </row>
    <row r="130" spans="13:14">
      <c r="M130" s="199"/>
      <c r="N130" s="199"/>
    </row>
    <row r="131" spans="13:14">
      <c r="M131" s="199"/>
      <c r="N131" s="199"/>
    </row>
    <row r="132" spans="13:14">
      <c r="M132" s="199"/>
      <c r="N132" s="199"/>
    </row>
    <row r="133" spans="13:14">
      <c r="M133" s="199"/>
      <c r="N133" s="199"/>
    </row>
    <row r="134" spans="13:14">
      <c r="M134" s="199"/>
      <c r="N134" s="199"/>
    </row>
    <row r="135" spans="13:14">
      <c r="M135" s="199"/>
      <c r="N135" s="199"/>
    </row>
    <row r="136" spans="13:14">
      <c r="M136" s="199"/>
      <c r="N136" s="199"/>
    </row>
    <row r="137" spans="13:14">
      <c r="M137" s="199"/>
      <c r="N137" s="199"/>
    </row>
    <row r="138" spans="13:14">
      <c r="M138" s="199"/>
      <c r="N138" s="199"/>
    </row>
    <row r="139" spans="13:14">
      <c r="M139" s="199"/>
      <c r="N139" s="199"/>
    </row>
    <row r="140" spans="13:14">
      <c r="M140" s="199"/>
      <c r="N140" s="199"/>
    </row>
    <row r="141" spans="13:14">
      <c r="M141" s="199"/>
      <c r="N141" s="199"/>
    </row>
    <row r="142" spans="13:14">
      <c r="M142" s="199"/>
      <c r="N142" s="199"/>
    </row>
    <row r="143" spans="13:14">
      <c r="M143" s="199"/>
      <c r="N143" s="199"/>
    </row>
    <row r="144" spans="13:14">
      <c r="M144" s="199"/>
      <c r="N144" s="199"/>
    </row>
    <row r="145" spans="13:14">
      <c r="M145" s="199"/>
      <c r="N145" s="199"/>
    </row>
    <row r="146" spans="13:14">
      <c r="M146" s="199"/>
      <c r="N146" s="199"/>
    </row>
    <row r="147" spans="13:14">
      <c r="M147" s="199"/>
      <c r="N147" s="199"/>
    </row>
    <row r="148" spans="13:14">
      <c r="M148" s="199"/>
      <c r="N148" s="199"/>
    </row>
    <row r="149" spans="13:14">
      <c r="M149" s="199"/>
      <c r="N149" s="199"/>
    </row>
    <row r="150" spans="13:14">
      <c r="M150" s="199"/>
      <c r="N150" s="199"/>
    </row>
    <row r="151" spans="13:14">
      <c r="M151" s="199"/>
      <c r="N151" s="199"/>
    </row>
    <row r="152" spans="13:14">
      <c r="M152" s="199"/>
      <c r="N152" s="199"/>
    </row>
    <row r="153" spans="13:14">
      <c r="M153" s="199"/>
      <c r="N153" s="199"/>
    </row>
    <row r="154" spans="13:14">
      <c r="M154" s="199"/>
      <c r="N154" s="199"/>
    </row>
    <row r="155" spans="13:14">
      <c r="M155" s="199"/>
      <c r="N155" s="199"/>
    </row>
    <row r="156" spans="13:14">
      <c r="M156" s="199"/>
      <c r="N156" s="199"/>
    </row>
    <row r="157" spans="13:14">
      <c r="M157" s="199"/>
      <c r="N157" s="199"/>
    </row>
    <row r="158" spans="13:14">
      <c r="M158" s="199"/>
      <c r="N158" s="199"/>
    </row>
    <row r="159" spans="13:14">
      <c r="M159" s="199"/>
      <c r="N159" s="199"/>
    </row>
    <row r="160" spans="13:14">
      <c r="M160" s="199"/>
      <c r="N160" s="199"/>
    </row>
    <row r="161" spans="13:14">
      <c r="M161" s="199"/>
      <c r="N161" s="199"/>
    </row>
    <row r="162" spans="13:14">
      <c r="M162" s="199"/>
      <c r="N162" s="199"/>
    </row>
    <row r="163" spans="13:14">
      <c r="M163" s="199"/>
      <c r="N163" s="199"/>
    </row>
    <row r="164" spans="13:14">
      <c r="M164" s="199"/>
      <c r="N164" s="199"/>
    </row>
    <row r="165" spans="13:14">
      <c r="M165" s="199"/>
      <c r="N165" s="199"/>
    </row>
    <row r="166" spans="13:14">
      <c r="M166" s="199"/>
      <c r="N166" s="199"/>
    </row>
    <row r="167" spans="13:14">
      <c r="M167" s="199"/>
      <c r="N167" s="199"/>
    </row>
    <row r="168" spans="13:14">
      <c r="M168" s="199"/>
      <c r="N168" s="199"/>
    </row>
    <row r="169" spans="13:14">
      <c r="M169" s="199"/>
      <c r="N169" s="199"/>
    </row>
    <row r="170" spans="13:14">
      <c r="M170" s="199"/>
      <c r="N170" s="199"/>
    </row>
    <row r="171" spans="13:14">
      <c r="M171" s="199"/>
      <c r="N171" s="199"/>
    </row>
    <row r="172" spans="13:14">
      <c r="M172" s="199"/>
      <c r="N172" s="199"/>
    </row>
    <row r="173" spans="13:14">
      <c r="M173" s="199"/>
      <c r="N173" s="199"/>
    </row>
    <row r="174" spans="13:14">
      <c r="M174" s="199"/>
      <c r="N174" s="199"/>
    </row>
    <row r="175" spans="13:14">
      <c r="M175" s="199"/>
      <c r="N175" s="199"/>
    </row>
    <row r="176" spans="13:14">
      <c r="M176" s="199"/>
      <c r="N176" s="199"/>
    </row>
    <row r="177" spans="13:14">
      <c r="M177" s="199"/>
      <c r="N177" s="199"/>
    </row>
    <row r="178" spans="13:14">
      <c r="M178" s="199"/>
      <c r="N178" s="199"/>
    </row>
    <row r="179" spans="13:14">
      <c r="M179" s="199"/>
      <c r="N179" s="199"/>
    </row>
    <row r="180" spans="13:14">
      <c r="M180" s="199"/>
      <c r="N180" s="199"/>
    </row>
    <row r="181" spans="13:14">
      <c r="M181" s="199"/>
      <c r="N181" s="199"/>
    </row>
    <row r="182" spans="13:14">
      <c r="M182" s="199"/>
      <c r="N182" s="199"/>
    </row>
    <row r="183" spans="13:14">
      <c r="M183" s="199"/>
      <c r="N183" s="199"/>
    </row>
    <row r="184" spans="13:14">
      <c r="M184" s="199"/>
      <c r="N184" s="199"/>
    </row>
    <row r="185" spans="13:14">
      <c r="M185" s="199"/>
      <c r="N185" s="199"/>
    </row>
    <row r="186" spans="13:14">
      <c r="M186" s="199"/>
      <c r="N186" s="199"/>
    </row>
    <row r="187" spans="13:14">
      <c r="M187" s="199"/>
      <c r="N187" s="199"/>
    </row>
    <row r="188" spans="13:14">
      <c r="M188" s="199"/>
      <c r="N188" s="199"/>
    </row>
    <row r="189" spans="13:14">
      <c r="M189" s="199"/>
      <c r="N189" s="199"/>
    </row>
    <row r="190" spans="13:14">
      <c r="M190" s="199"/>
      <c r="N190" s="199"/>
    </row>
    <row r="191" spans="13:14">
      <c r="M191" s="199"/>
      <c r="N191" s="199"/>
    </row>
    <row r="192" spans="13:14">
      <c r="M192" s="199"/>
      <c r="N192" s="199"/>
    </row>
    <row r="193" spans="13:14">
      <c r="M193" s="199"/>
      <c r="N193" s="199"/>
    </row>
    <row r="194" spans="13:14">
      <c r="M194" s="199"/>
      <c r="N194" s="199"/>
    </row>
    <row r="195" spans="13:14">
      <c r="M195" s="199"/>
      <c r="N195" s="199"/>
    </row>
    <row r="196" spans="13:14">
      <c r="M196" s="199"/>
      <c r="N196" s="199"/>
    </row>
    <row r="197" spans="13:14">
      <c r="M197" s="199"/>
      <c r="N197" s="199"/>
    </row>
    <row r="198" spans="13:14">
      <c r="M198" s="199"/>
      <c r="N198" s="199"/>
    </row>
    <row r="199" spans="13:14">
      <c r="M199" s="199"/>
      <c r="N199" s="199"/>
    </row>
    <row r="200" spans="13:14">
      <c r="M200" s="199"/>
      <c r="N200" s="199"/>
    </row>
    <row r="201" spans="13:14">
      <c r="M201" s="199"/>
      <c r="N201" s="199"/>
    </row>
    <row r="202" spans="13:14">
      <c r="M202" s="199"/>
      <c r="N202" s="199"/>
    </row>
    <row r="203" spans="13:14">
      <c r="M203" s="199"/>
      <c r="N203" s="199"/>
    </row>
    <row r="204" spans="13:14">
      <c r="M204" s="199"/>
      <c r="N204" s="199"/>
    </row>
    <row r="205" spans="13:14">
      <c r="M205" s="199"/>
      <c r="N205" s="199"/>
    </row>
    <row r="206" spans="13:14">
      <c r="M206" s="199"/>
      <c r="N206" s="199"/>
    </row>
    <row r="207" spans="13:14">
      <c r="M207" s="199"/>
      <c r="N207" s="199"/>
    </row>
    <row r="208" spans="13:14">
      <c r="M208" s="199"/>
      <c r="N208" s="199"/>
    </row>
    <row r="209" spans="13:14">
      <c r="M209" s="199"/>
      <c r="N209" s="199"/>
    </row>
    <row r="210" spans="13:14">
      <c r="M210" s="199"/>
      <c r="N210" s="199"/>
    </row>
    <row r="211" spans="13:14">
      <c r="M211" s="199"/>
      <c r="N211" s="199"/>
    </row>
    <row r="212" spans="13:14">
      <c r="M212" s="199"/>
      <c r="N212" s="199"/>
    </row>
    <row r="213" spans="13:14">
      <c r="M213" s="199"/>
      <c r="N213" s="199"/>
    </row>
    <row r="214" spans="13:14">
      <c r="M214" s="199"/>
      <c r="N214" s="199"/>
    </row>
    <row r="215" spans="13:14">
      <c r="M215" s="199"/>
      <c r="N215" s="199"/>
    </row>
    <row r="216" spans="13:14">
      <c r="M216" s="199"/>
      <c r="N216" s="199"/>
    </row>
    <row r="217" spans="13:14">
      <c r="M217" s="199"/>
      <c r="N217" s="199"/>
    </row>
    <row r="218" spans="13:14">
      <c r="M218" s="199"/>
      <c r="N218" s="199"/>
    </row>
    <row r="219" spans="13:14">
      <c r="M219" s="199"/>
      <c r="N219" s="199"/>
    </row>
    <row r="220" spans="13:14">
      <c r="M220" s="199"/>
      <c r="N220" s="199"/>
    </row>
    <row r="221" spans="13:14">
      <c r="M221" s="199"/>
      <c r="N221" s="199"/>
    </row>
    <row r="222" spans="13:14">
      <c r="M222" s="199"/>
      <c r="N222" s="199"/>
    </row>
    <row r="223" spans="13:14">
      <c r="M223" s="199"/>
      <c r="N223" s="199"/>
    </row>
    <row r="224" spans="13:14">
      <c r="M224" s="199"/>
      <c r="N224" s="199"/>
    </row>
    <row r="225" spans="13:14">
      <c r="M225" s="199"/>
      <c r="N225" s="199"/>
    </row>
    <row r="226" spans="13:14">
      <c r="M226" s="199"/>
      <c r="N226" s="199"/>
    </row>
    <row r="227" spans="13:14">
      <c r="M227" s="199"/>
      <c r="N227" s="199"/>
    </row>
    <row r="228" spans="13:14">
      <c r="M228" s="199"/>
      <c r="N228" s="199"/>
    </row>
    <row r="229" spans="13:14">
      <c r="M229" s="199"/>
      <c r="N229" s="199"/>
    </row>
    <row r="230" spans="13:14">
      <c r="M230" s="199"/>
      <c r="N230" s="199"/>
    </row>
    <row r="231" spans="13:14">
      <c r="M231" s="199"/>
      <c r="N231" s="199"/>
    </row>
  </sheetData>
  <mergeCells count="21">
    <mergeCell ref="B1:U1"/>
    <mergeCell ref="C2:I2"/>
    <mergeCell ref="K2:S2"/>
    <mergeCell ref="C3:I3"/>
    <mergeCell ref="K3:S3"/>
    <mergeCell ref="E4:F4"/>
    <mergeCell ref="M4:N4"/>
    <mergeCell ref="R4:S4"/>
    <mergeCell ref="T4:U4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O4:O5"/>
    <mergeCell ref="P4:P5"/>
    <mergeCell ref="Q4:Q5"/>
  </mergeCells>
  <conditionalFormatting sqref="D42:I42">
    <cfRule type="cellIs" dxfId="1" priority="2" stopIfTrue="1" operator="notEqual">
      <formula>"比例相同"</formula>
    </cfRule>
  </conditionalFormatting>
  <conditionalFormatting sqref="I6:I10 I12:I14 I22:I23 I25:I27 I29:I31 I37 I33:I35 Q6:Q17 Q24 Q19:Q22 Q26:Q30">
    <cfRule type="cellIs" dxfId="1" priority="3" stopIfTrue="1" operator="equal">
      <formula>"关注"</formula>
    </cfRule>
  </conditionalFormatting>
  <conditionalFormatting sqref="D39:I40 D43:I43">
    <cfRule type="cellIs" dxfId="1" priority="1" stopIfTrue="1" operator="notEqual">
      <formula>"平衡"</formula>
    </cfRule>
  </conditionalFormatting>
  <printOptions horizontalCentered="1"/>
  <pageMargins left="0.51" right="0.36" top="0.84" bottom="0.36" header="0.44" footer="0.3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231"/>
  <sheetViews>
    <sheetView showGridLines="0" zoomScale="75" zoomScaleNormal="75" workbookViewId="0">
      <selection activeCell="P10" sqref="P10"/>
    </sheetView>
  </sheetViews>
  <sheetFormatPr defaultColWidth="9" defaultRowHeight="12"/>
  <cols>
    <col min="1" max="1" width="13.5" style="104" customWidth="1"/>
    <col min="2" max="2" width="16.875" style="104" customWidth="1"/>
    <col min="3" max="3" width="10" style="104" customWidth="1"/>
    <col min="4" max="4" width="9.375" style="104" customWidth="1"/>
    <col min="5" max="5" width="13.25" style="104" customWidth="1"/>
    <col min="6" max="6" width="9.875" style="104" customWidth="1"/>
    <col min="7" max="7" width="11.25" style="104" customWidth="1"/>
    <col min="8" max="8" width="4.25" style="104" customWidth="1"/>
    <col min="9" max="9" width="3.875" style="196" customWidth="1"/>
    <col min="10" max="10" width="6.5" style="104" customWidth="1"/>
    <col min="11" max="11" width="17.25" style="104" customWidth="1"/>
    <col min="12" max="13" width="9.375" style="104" customWidth="1"/>
    <col min="14" max="14" width="9.125" style="104" customWidth="1"/>
    <col min="15" max="15" width="8.625" style="104" customWidth="1"/>
    <col min="16" max="16" width="10" style="104" customWidth="1"/>
    <col min="17" max="17" width="4.25" style="104" customWidth="1"/>
    <col min="18" max="18" width="3.875" style="104" customWidth="1"/>
    <col min="19" max="19" width="4.375" style="104" customWidth="1"/>
    <col min="20" max="20" width="9.125" style="104" customWidth="1"/>
    <col min="21" max="21" width="11.5" style="197" customWidth="1"/>
    <col min="22" max="22" width="11.75" style="104" customWidth="1"/>
    <col min="23" max="23" width="16.375" style="197" customWidth="1"/>
    <col min="24" max="16384" width="9" style="104"/>
  </cols>
  <sheetData>
    <row r="1" ht="54" customHeight="1" spans="2:23">
      <c r="B1" s="139" t="s">
        <v>21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ht="18.95" customHeight="1" spans="2:24">
      <c r="B2" s="198" t="s">
        <v>220</v>
      </c>
      <c r="C2" s="198"/>
      <c r="D2" s="198"/>
      <c r="E2" s="198"/>
      <c r="F2" s="198"/>
      <c r="G2" s="198"/>
      <c r="H2" s="198"/>
      <c r="I2" s="216"/>
      <c r="K2" s="198"/>
      <c r="L2" s="199" t="s">
        <v>229</v>
      </c>
      <c r="M2" s="198"/>
      <c r="N2" s="198"/>
      <c r="O2" s="198"/>
      <c r="P2" s="198"/>
      <c r="Q2" s="198"/>
      <c r="R2" s="198"/>
      <c r="S2" s="198"/>
      <c r="T2" s="198"/>
      <c r="U2" s="226"/>
      <c r="V2" s="199" t="s">
        <v>80</v>
      </c>
      <c r="W2" s="104"/>
      <c r="X2" s="198"/>
    </row>
    <row r="3" ht="18.95" customHeight="1" spans="2:24">
      <c r="B3" s="199" t="s">
        <v>81</v>
      </c>
      <c r="C3" s="198"/>
      <c r="D3" s="198"/>
      <c r="E3" s="198"/>
      <c r="F3" s="198"/>
      <c r="G3" s="198"/>
      <c r="H3" s="198"/>
      <c r="I3" s="216"/>
      <c r="K3" s="198"/>
      <c r="L3" s="199" t="s">
        <v>230</v>
      </c>
      <c r="M3" s="198"/>
      <c r="N3" s="198"/>
      <c r="O3" s="198"/>
      <c r="P3" s="198"/>
      <c r="Q3" s="198"/>
      <c r="R3" s="198"/>
      <c r="S3" s="198"/>
      <c r="T3" s="198"/>
      <c r="U3" s="226"/>
      <c r="V3" s="199" t="s">
        <v>82</v>
      </c>
      <c r="W3" s="104"/>
      <c r="X3" s="198"/>
    </row>
    <row r="4" s="195" customFormat="1" ht="18.95" customHeight="1" spans="2:24">
      <c r="B4" s="200" t="s">
        <v>83</v>
      </c>
      <c r="C4" s="200" t="s">
        <v>38</v>
      </c>
      <c r="D4" s="200" t="s">
        <v>39</v>
      </c>
      <c r="E4" s="201" t="s">
        <v>231</v>
      </c>
      <c r="F4" s="201" t="s">
        <v>232</v>
      </c>
      <c r="G4" s="201" t="s">
        <v>233</v>
      </c>
      <c r="H4" s="201" t="s">
        <v>234</v>
      </c>
      <c r="I4" s="217" t="s">
        <v>235</v>
      </c>
      <c r="J4" s="200" t="s">
        <v>224</v>
      </c>
      <c r="K4" s="200" t="s">
        <v>84</v>
      </c>
      <c r="L4" s="200" t="s">
        <v>38</v>
      </c>
      <c r="M4" s="200" t="s">
        <v>39</v>
      </c>
      <c r="N4" s="201" t="s">
        <v>231</v>
      </c>
      <c r="O4" s="201" t="s">
        <v>232</v>
      </c>
      <c r="P4" s="201" t="s">
        <v>233</v>
      </c>
      <c r="Q4" s="201" t="s">
        <v>234</v>
      </c>
      <c r="R4" s="217" t="s">
        <v>235</v>
      </c>
      <c r="S4" s="200" t="s">
        <v>224</v>
      </c>
      <c r="T4" s="227" t="s">
        <v>225</v>
      </c>
      <c r="U4" s="228"/>
      <c r="V4" s="228" t="s">
        <v>226</v>
      </c>
      <c r="W4" s="228"/>
      <c r="X4" s="229"/>
    </row>
    <row r="5" s="195" customFormat="1" ht="18.95" customHeight="1" spans="2:24">
      <c r="B5" s="200"/>
      <c r="C5" s="200"/>
      <c r="D5" s="200"/>
      <c r="E5" s="201"/>
      <c r="F5" s="201"/>
      <c r="G5" s="201"/>
      <c r="H5" s="201"/>
      <c r="I5" s="217"/>
      <c r="J5" s="200"/>
      <c r="K5" s="200"/>
      <c r="L5" s="200"/>
      <c r="M5" s="200"/>
      <c r="N5" s="201"/>
      <c r="O5" s="201"/>
      <c r="P5" s="201"/>
      <c r="Q5" s="201"/>
      <c r="R5" s="217"/>
      <c r="S5" s="200"/>
      <c r="T5" s="230" t="s">
        <v>232</v>
      </c>
      <c r="U5" s="231" t="s">
        <v>236</v>
      </c>
      <c r="V5" s="232" t="s">
        <v>232</v>
      </c>
      <c r="W5" s="231" t="s">
        <v>236</v>
      </c>
      <c r="X5" s="229"/>
    </row>
    <row r="6" ht="18.95" customHeight="1" spans="2:24">
      <c r="B6" s="202" t="s">
        <v>85</v>
      </c>
      <c r="C6" s="203">
        <v>6000</v>
      </c>
      <c r="D6" s="203">
        <v>7000</v>
      </c>
      <c r="E6" s="204">
        <f t="shared" ref="E6:E38" si="0">IF($C$38=0,0,C6/$C$38)</f>
        <v>0.5</v>
      </c>
      <c r="F6" s="204">
        <f t="shared" ref="F6:F38" si="1">IF($D$38=0,0,D6/$D$38)</f>
        <v>0.466666666666667</v>
      </c>
      <c r="G6" s="204">
        <f t="shared" ref="G6:G38" si="2">F6-E6</f>
        <v>-0.0333333333333333</v>
      </c>
      <c r="H6" s="205"/>
      <c r="I6" s="218">
        <f>IF(G6=0,"",RANK(ABS(G6),$U$6:$U$25))</f>
        <v>2</v>
      </c>
      <c r="J6" s="219" t="str">
        <f>IF(OR(H6&lt;=5,I6&lt;=5),"关注","")</f>
        <v>关注</v>
      </c>
      <c r="K6" s="206" t="s">
        <v>86</v>
      </c>
      <c r="L6" s="220"/>
      <c r="M6" s="220"/>
      <c r="N6" s="204">
        <f t="shared" ref="N6:N31" si="3">IF($L$38=0,0,L6/$L$38)</f>
        <v>0</v>
      </c>
      <c r="O6" s="204">
        <f t="shared" ref="O6:O31" si="4">IF($M$38=0,0,M6/$M$38)</f>
        <v>0</v>
      </c>
      <c r="P6" s="204">
        <f t="shared" ref="P6:P31" si="5">N6-O6</f>
        <v>0</v>
      </c>
      <c r="Q6" s="206" t="str">
        <f t="shared" ref="Q6:Q17" si="6">IF(O6=0,"",RANK(ABS(O6),$V$6:$V$26))</f>
        <v/>
      </c>
      <c r="R6" s="206" t="str">
        <f t="shared" ref="R6:R17" si="7">IF(P6=0,"",RANK(ABS(P6),$W$6:$W$26))</f>
        <v/>
      </c>
      <c r="S6" s="206" t="str">
        <f t="shared" ref="S6:S17" si="8">IF(OR(Q6&lt;=5,R6&lt;=5),"关注","")</f>
        <v/>
      </c>
      <c r="T6" s="233">
        <f>ABS(F6)</f>
        <v>0.466666666666667</v>
      </c>
      <c r="U6" s="234">
        <f>ABS(G6)</f>
        <v>0.0333333333333333</v>
      </c>
      <c r="V6" s="234">
        <f t="shared" ref="V6:V17" si="9">ABS(O6)</f>
        <v>0</v>
      </c>
      <c r="W6" s="234">
        <f t="shared" ref="W6:W17" si="10">ABS(P6)</f>
        <v>0</v>
      </c>
      <c r="X6" s="198"/>
    </row>
    <row r="7" ht="18.95" customHeight="1" spans="2:24">
      <c r="B7" s="202" t="s">
        <v>87</v>
      </c>
      <c r="C7" s="203">
        <v>4000</v>
      </c>
      <c r="D7" s="203">
        <v>4500</v>
      </c>
      <c r="E7" s="204">
        <f t="shared" si="0"/>
        <v>0.333333333333333</v>
      </c>
      <c r="F7" s="204">
        <f t="shared" si="1"/>
        <v>0.3</v>
      </c>
      <c r="G7" s="204">
        <f t="shared" si="2"/>
        <v>-0.0333333333333333</v>
      </c>
      <c r="H7" s="205">
        <f>IF(F7=0,"",RANK(ABS(F7),$T$6:$T$25))</f>
        <v>2</v>
      </c>
      <c r="I7" s="218">
        <f>IF(G7=0,"",RANK(ABS(G7),$U$6:$U$25))</f>
        <v>2</v>
      </c>
      <c r="J7" s="219" t="str">
        <f>IF(OR(H7&lt;=5,I7&lt;=5),"关注","")</f>
        <v>关注</v>
      </c>
      <c r="K7" s="206" t="s">
        <v>88</v>
      </c>
      <c r="L7" s="220"/>
      <c r="M7" s="220"/>
      <c r="N7" s="204">
        <f t="shared" si="3"/>
        <v>0</v>
      </c>
      <c r="O7" s="204">
        <f t="shared" si="4"/>
        <v>0</v>
      </c>
      <c r="P7" s="204">
        <f t="shared" si="5"/>
        <v>0</v>
      </c>
      <c r="Q7" s="206" t="str">
        <f t="shared" si="6"/>
        <v/>
      </c>
      <c r="R7" s="206" t="str">
        <f t="shared" si="7"/>
        <v/>
      </c>
      <c r="S7" s="206" t="str">
        <f t="shared" si="8"/>
        <v/>
      </c>
      <c r="T7" s="233">
        <f>ABS(F7)</f>
        <v>0.3</v>
      </c>
      <c r="U7" s="234">
        <f>ABS(G7)</f>
        <v>0.0333333333333333</v>
      </c>
      <c r="V7" s="234">
        <f t="shared" si="9"/>
        <v>0</v>
      </c>
      <c r="W7" s="234">
        <f t="shared" si="10"/>
        <v>0</v>
      </c>
      <c r="X7" s="198"/>
    </row>
    <row r="8" ht="18.95" customHeight="1" spans="2:24">
      <c r="B8" s="206" t="s">
        <v>89</v>
      </c>
      <c r="C8" s="203">
        <v>3000</v>
      </c>
      <c r="D8" s="203">
        <v>2800</v>
      </c>
      <c r="E8" s="204">
        <f t="shared" si="0"/>
        <v>0.25</v>
      </c>
      <c r="F8" s="204">
        <f t="shared" si="1"/>
        <v>0.186666666666667</v>
      </c>
      <c r="G8" s="204">
        <f t="shared" si="2"/>
        <v>-0.0633333333333333</v>
      </c>
      <c r="H8" s="205">
        <f>IF(F8=0,"",RANK(ABS(F8),$T$6:$T$25))</f>
        <v>3</v>
      </c>
      <c r="I8" s="218">
        <f>IF(G8=0,"",RANK(ABS(G8),$U$6:$U$25))</f>
        <v>1</v>
      </c>
      <c r="J8" s="219" t="str">
        <f>IF(OR(H8&lt;=5,I8&lt;=5),"关注","")</f>
        <v>关注</v>
      </c>
      <c r="K8" s="206" t="s">
        <v>90</v>
      </c>
      <c r="L8" s="220"/>
      <c r="M8" s="220"/>
      <c r="N8" s="204">
        <f t="shared" si="3"/>
        <v>0</v>
      </c>
      <c r="O8" s="204">
        <f t="shared" si="4"/>
        <v>0</v>
      </c>
      <c r="P8" s="204">
        <f t="shared" si="5"/>
        <v>0</v>
      </c>
      <c r="Q8" s="206" t="str">
        <f t="shared" si="6"/>
        <v/>
      </c>
      <c r="R8" s="206" t="str">
        <f t="shared" si="7"/>
        <v/>
      </c>
      <c r="S8" s="206" t="str">
        <f t="shared" si="8"/>
        <v/>
      </c>
      <c r="T8" s="233">
        <f>ABS(F8)</f>
        <v>0.186666666666667</v>
      </c>
      <c r="U8" s="234">
        <f>ABS(G8)</f>
        <v>0.0633333333333333</v>
      </c>
      <c r="V8" s="234">
        <f t="shared" si="9"/>
        <v>0</v>
      </c>
      <c r="W8" s="234">
        <f t="shared" si="10"/>
        <v>0</v>
      </c>
      <c r="X8" s="198"/>
    </row>
    <row r="9" ht="18.95" customHeight="1" spans="2:24">
      <c r="B9" s="202" t="s">
        <v>91</v>
      </c>
      <c r="C9" s="203"/>
      <c r="D9" s="203"/>
      <c r="E9" s="204">
        <f t="shared" si="0"/>
        <v>0</v>
      </c>
      <c r="F9" s="204">
        <f t="shared" si="1"/>
        <v>0</v>
      </c>
      <c r="G9" s="204">
        <f t="shared" si="2"/>
        <v>0</v>
      </c>
      <c r="H9" s="205" t="str">
        <f>IF(F9=0,"",RANK(ABS(F9),$T$6:$T$25))</f>
        <v/>
      </c>
      <c r="I9" s="218" t="str">
        <f>IF(G9=0,"",RANK(ABS(G9),$U$6:$U$25))</f>
        <v/>
      </c>
      <c r="J9" s="219" t="str">
        <f>IF(OR(H9&lt;=5,I9&lt;=5),"关注","")</f>
        <v/>
      </c>
      <c r="K9" s="206" t="s">
        <v>92</v>
      </c>
      <c r="L9" s="220"/>
      <c r="M9" s="220"/>
      <c r="N9" s="204">
        <f t="shared" si="3"/>
        <v>0</v>
      </c>
      <c r="O9" s="204">
        <f t="shared" si="4"/>
        <v>0</v>
      </c>
      <c r="P9" s="204">
        <f t="shared" si="5"/>
        <v>0</v>
      </c>
      <c r="Q9" s="206" t="str">
        <f t="shared" si="6"/>
        <v/>
      </c>
      <c r="R9" s="206" t="str">
        <f t="shared" si="7"/>
        <v/>
      </c>
      <c r="S9" s="206" t="str">
        <f t="shared" si="8"/>
        <v/>
      </c>
      <c r="T9" s="233">
        <f>ABS(F9)</f>
        <v>0</v>
      </c>
      <c r="U9" s="234">
        <f>ABS(G9)</f>
        <v>0</v>
      </c>
      <c r="V9" s="234">
        <f t="shared" si="9"/>
        <v>0</v>
      </c>
      <c r="W9" s="234">
        <f t="shared" si="10"/>
        <v>0</v>
      </c>
      <c r="X9" s="198"/>
    </row>
    <row r="10" ht="18.95" customHeight="1" spans="2:24">
      <c r="B10" s="202" t="s">
        <v>93</v>
      </c>
      <c r="C10" s="203"/>
      <c r="D10" s="203"/>
      <c r="E10" s="204">
        <f t="shared" si="0"/>
        <v>0</v>
      </c>
      <c r="F10" s="204">
        <f t="shared" si="1"/>
        <v>0</v>
      </c>
      <c r="G10" s="204">
        <f t="shared" si="2"/>
        <v>0</v>
      </c>
      <c r="H10" s="205" t="str">
        <f>IF(F10=0,"",RANK(ABS(F10),$T$6:$T$25))</f>
        <v/>
      </c>
      <c r="I10" s="218" t="str">
        <f>IF(G10=0,"",RANK(ABS(G10),$U$6:$U$25))</f>
        <v/>
      </c>
      <c r="J10" s="219" t="str">
        <f>IF(OR(H10&lt;=5,I10&lt;=5),"关注","")</f>
        <v/>
      </c>
      <c r="K10" s="206" t="s">
        <v>94</v>
      </c>
      <c r="L10" s="220"/>
      <c r="M10" s="220"/>
      <c r="N10" s="204">
        <f t="shared" si="3"/>
        <v>0</v>
      </c>
      <c r="O10" s="204">
        <f t="shared" si="4"/>
        <v>0</v>
      </c>
      <c r="P10" s="204">
        <f t="shared" si="5"/>
        <v>0</v>
      </c>
      <c r="Q10" s="206" t="str">
        <f t="shared" si="6"/>
        <v/>
      </c>
      <c r="R10" s="206" t="str">
        <f t="shared" si="7"/>
        <v/>
      </c>
      <c r="S10" s="206" t="str">
        <f t="shared" si="8"/>
        <v/>
      </c>
      <c r="T10" s="233">
        <f>ABS(F10)</f>
        <v>0</v>
      </c>
      <c r="U10" s="234">
        <f>ABS(G10)</f>
        <v>0</v>
      </c>
      <c r="V10" s="234">
        <f t="shared" si="9"/>
        <v>0</v>
      </c>
      <c r="W10" s="234">
        <f t="shared" si="10"/>
        <v>0</v>
      </c>
      <c r="X10" s="198"/>
    </row>
    <row r="11" ht="18.95" customHeight="1" spans="2:24">
      <c r="B11" s="200" t="s">
        <v>95</v>
      </c>
      <c r="C11" s="207"/>
      <c r="D11" s="207"/>
      <c r="E11" s="208">
        <f t="shared" si="0"/>
        <v>0</v>
      </c>
      <c r="F11" s="209">
        <f t="shared" si="1"/>
        <v>0</v>
      </c>
      <c r="G11" s="209">
        <f t="shared" si="2"/>
        <v>0</v>
      </c>
      <c r="H11" s="210"/>
      <c r="I11" s="221"/>
      <c r="J11" s="222"/>
      <c r="K11" s="206" t="s">
        <v>96</v>
      </c>
      <c r="L11" s="220"/>
      <c r="M11" s="220"/>
      <c r="N11" s="204">
        <f t="shared" si="3"/>
        <v>0</v>
      </c>
      <c r="O11" s="204">
        <f t="shared" si="4"/>
        <v>0</v>
      </c>
      <c r="P11" s="204">
        <f t="shared" si="5"/>
        <v>0</v>
      </c>
      <c r="Q11" s="206" t="str">
        <f t="shared" si="6"/>
        <v/>
      </c>
      <c r="R11" s="206" t="str">
        <f t="shared" si="7"/>
        <v/>
      </c>
      <c r="S11" s="206" t="str">
        <f t="shared" si="8"/>
        <v/>
      </c>
      <c r="T11" s="233">
        <f>ABS(F12)</f>
        <v>0</v>
      </c>
      <c r="U11" s="234">
        <f>ABS(G12)</f>
        <v>0</v>
      </c>
      <c r="V11" s="234">
        <f t="shared" si="9"/>
        <v>0</v>
      </c>
      <c r="W11" s="234">
        <f t="shared" si="10"/>
        <v>0</v>
      </c>
      <c r="X11" s="198"/>
    </row>
    <row r="12" ht="18.95" customHeight="1" spans="2:24">
      <c r="B12" s="202" t="s">
        <v>97</v>
      </c>
      <c r="C12" s="203"/>
      <c r="D12" s="203"/>
      <c r="E12" s="204">
        <f t="shared" si="0"/>
        <v>0</v>
      </c>
      <c r="F12" s="204">
        <f t="shared" si="1"/>
        <v>0</v>
      </c>
      <c r="G12" s="204">
        <f t="shared" si="2"/>
        <v>0</v>
      </c>
      <c r="H12" s="205" t="str">
        <f>IF(F12=0,"",RANK(ABS(F12),$T$6:$T$25))</f>
        <v/>
      </c>
      <c r="I12" s="218" t="str">
        <f>IF(G12=0,"",RANK(ABS(G12),$U$6:$U$25))</f>
        <v/>
      </c>
      <c r="J12" s="219" t="str">
        <f>IF(OR(H12&lt;=5,I12&lt;=5),"关注","")</f>
        <v/>
      </c>
      <c r="K12" s="206" t="s">
        <v>98</v>
      </c>
      <c r="L12" s="220"/>
      <c r="M12" s="220"/>
      <c r="N12" s="204">
        <f t="shared" si="3"/>
        <v>0</v>
      </c>
      <c r="O12" s="204">
        <f t="shared" si="4"/>
        <v>0</v>
      </c>
      <c r="P12" s="204">
        <f t="shared" si="5"/>
        <v>0</v>
      </c>
      <c r="Q12" s="206" t="str">
        <f t="shared" si="6"/>
        <v/>
      </c>
      <c r="R12" s="206" t="str">
        <f t="shared" si="7"/>
        <v/>
      </c>
      <c r="S12" s="206" t="str">
        <f t="shared" si="8"/>
        <v/>
      </c>
      <c r="T12" s="233">
        <f>ABS(F13)</f>
        <v>0</v>
      </c>
      <c r="U12" s="234">
        <f>ABS(G13)</f>
        <v>0</v>
      </c>
      <c r="V12" s="234">
        <f t="shared" si="9"/>
        <v>0</v>
      </c>
      <c r="W12" s="234">
        <f t="shared" si="10"/>
        <v>0</v>
      </c>
      <c r="X12" s="198"/>
    </row>
    <row r="13" ht="18.95" customHeight="1" spans="2:24">
      <c r="B13" s="202" t="s">
        <v>99</v>
      </c>
      <c r="C13" s="203"/>
      <c r="D13" s="203"/>
      <c r="E13" s="204">
        <f t="shared" si="0"/>
        <v>0</v>
      </c>
      <c r="F13" s="204">
        <f t="shared" si="1"/>
        <v>0</v>
      </c>
      <c r="G13" s="204">
        <f t="shared" si="2"/>
        <v>0</v>
      </c>
      <c r="H13" s="205" t="str">
        <f>IF(F13=0,"",RANK(ABS(F13),$T$6:$T$25))</f>
        <v/>
      </c>
      <c r="I13" s="218" t="str">
        <f>IF(G13=0,"",RANK(ABS(G13),$U$6:$U$25))</f>
        <v/>
      </c>
      <c r="J13" s="219" t="str">
        <f>IF(OR(H13&lt;=5,I13&lt;=5),"关注","")</f>
        <v/>
      </c>
      <c r="K13" s="206" t="s">
        <v>100</v>
      </c>
      <c r="L13" s="220"/>
      <c r="M13" s="220"/>
      <c r="N13" s="204">
        <f t="shared" si="3"/>
        <v>0</v>
      </c>
      <c r="O13" s="204">
        <f t="shared" si="4"/>
        <v>0</v>
      </c>
      <c r="P13" s="204">
        <f t="shared" si="5"/>
        <v>0</v>
      </c>
      <c r="Q13" s="206" t="str">
        <f t="shared" si="6"/>
        <v/>
      </c>
      <c r="R13" s="206" t="str">
        <f t="shared" si="7"/>
        <v/>
      </c>
      <c r="S13" s="206" t="str">
        <f t="shared" si="8"/>
        <v/>
      </c>
      <c r="T13" s="233">
        <f>ABS(F14)</f>
        <v>0</v>
      </c>
      <c r="U13" s="234">
        <f>ABS(G14)</f>
        <v>0</v>
      </c>
      <c r="V13" s="234">
        <f t="shared" si="9"/>
        <v>0</v>
      </c>
      <c r="W13" s="234">
        <f t="shared" si="10"/>
        <v>0</v>
      </c>
      <c r="X13" s="198"/>
    </row>
    <row r="14" ht="18.95" customHeight="1" spans="2:24">
      <c r="B14" s="202" t="s">
        <v>101</v>
      </c>
      <c r="C14" s="203"/>
      <c r="D14" s="203"/>
      <c r="E14" s="204">
        <f t="shared" si="0"/>
        <v>0</v>
      </c>
      <c r="F14" s="204">
        <f t="shared" si="1"/>
        <v>0</v>
      </c>
      <c r="G14" s="204">
        <f t="shared" si="2"/>
        <v>0</v>
      </c>
      <c r="H14" s="205" t="str">
        <f>IF(F14=0,"",RANK(ABS(F14),$T$6:$T$25))</f>
        <v/>
      </c>
      <c r="I14" s="218" t="str">
        <f>IF(G14=0,"",RANK(ABS(G14),$U$6:$U$25))</f>
        <v/>
      </c>
      <c r="J14" s="219" t="str">
        <f>IF(OR(H14&lt;=5,I14&lt;=5),"关注","")</f>
        <v/>
      </c>
      <c r="K14" s="206" t="s">
        <v>102</v>
      </c>
      <c r="L14" s="220"/>
      <c r="M14" s="220"/>
      <c r="N14" s="204">
        <f t="shared" si="3"/>
        <v>0</v>
      </c>
      <c r="O14" s="204">
        <f t="shared" si="4"/>
        <v>0</v>
      </c>
      <c r="P14" s="204">
        <f t="shared" si="5"/>
        <v>0</v>
      </c>
      <c r="Q14" s="206" t="str">
        <f t="shared" si="6"/>
        <v/>
      </c>
      <c r="R14" s="206" t="str">
        <f t="shared" si="7"/>
        <v/>
      </c>
      <c r="S14" s="206" t="str">
        <f t="shared" si="8"/>
        <v/>
      </c>
      <c r="T14" s="233">
        <f>ABS(F22)</f>
        <v>0</v>
      </c>
      <c r="U14" s="234">
        <f>ABS(G22)</f>
        <v>0</v>
      </c>
      <c r="V14" s="234">
        <f t="shared" si="9"/>
        <v>0</v>
      </c>
      <c r="W14" s="234">
        <f t="shared" si="10"/>
        <v>0</v>
      </c>
      <c r="X14" s="198"/>
    </row>
    <row r="15" ht="18.95" customHeight="1" spans="2:24">
      <c r="B15" s="206" t="s">
        <v>103</v>
      </c>
      <c r="C15" s="203"/>
      <c r="D15" s="203"/>
      <c r="E15" s="204">
        <f t="shared" si="0"/>
        <v>0</v>
      </c>
      <c r="F15" s="204">
        <f t="shared" si="1"/>
        <v>0</v>
      </c>
      <c r="G15" s="204">
        <f t="shared" si="2"/>
        <v>0</v>
      </c>
      <c r="H15" s="205"/>
      <c r="I15" s="218"/>
      <c r="J15" s="219"/>
      <c r="K15" s="206" t="s">
        <v>104</v>
      </c>
      <c r="L15" s="220"/>
      <c r="M15" s="220"/>
      <c r="N15" s="204">
        <f t="shared" si="3"/>
        <v>0</v>
      </c>
      <c r="O15" s="204">
        <f t="shared" si="4"/>
        <v>0</v>
      </c>
      <c r="P15" s="204">
        <f t="shared" si="5"/>
        <v>0</v>
      </c>
      <c r="Q15" s="206" t="str">
        <f t="shared" si="6"/>
        <v/>
      </c>
      <c r="R15" s="206" t="str">
        <f t="shared" si="7"/>
        <v/>
      </c>
      <c r="S15" s="206" t="str">
        <f t="shared" si="8"/>
        <v/>
      </c>
      <c r="T15" s="233">
        <f>ABS(F23)</f>
        <v>0</v>
      </c>
      <c r="U15" s="234">
        <f>ABS(G23)</f>
        <v>0</v>
      </c>
      <c r="V15" s="234">
        <f t="shared" si="9"/>
        <v>0</v>
      </c>
      <c r="W15" s="234">
        <f t="shared" si="10"/>
        <v>0</v>
      </c>
      <c r="X15" s="198"/>
    </row>
    <row r="16" ht="18.95" customHeight="1" spans="2:24">
      <c r="B16" s="206" t="s">
        <v>105</v>
      </c>
      <c r="C16" s="203"/>
      <c r="D16" s="203"/>
      <c r="E16" s="204">
        <f t="shared" si="0"/>
        <v>0</v>
      </c>
      <c r="F16" s="204">
        <f t="shared" si="1"/>
        <v>0</v>
      </c>
      <c r="G16" s="204">
        <f t="shared" si="2"/>
        <v>0</v>
      </c>
      <c r="H16" s="205"/>
      <c r="I16" s="218"/>
      <c r="J16" s="219"/>
      <c r="K16" s="206" t="s">
        <v>106</v>
      </c>
      <c r="L16" s="220"/>
      <c r="M16" s="220"/>
      <c r="N16" s="204">
        <f t="shared" si="3"/>
        <v>0</v>
      </c>
      <c r="O16" s="204">
        <f t="shared" si="4"/>
        <v>0</v>
      </c>
      <c r="P16" s="204">
        <f t="shared" si="5"/>
        <v>0</v>
      </c>
      <c r="Q16" s="206" t="str">
        <f t="shared" si="6"/>
        <v/>
      </c>
      <c r="R16" s="206" t="str">
        <f t="shared" si="7"/>
        <v/>
      </c>
      <c r="S16" s="206" t="str">
        <f t="shared" si="8"/>
        <v/>
      </c>
      <c r="T16" s="233">
        <f>ABS(F25)</f>
        <v>0</v>
      </c>
      <c r="U16" s="234">
        <f>ABS(G25)</f>
        <v>0</v>
      </c>
      <c r="V16" s="234">
        <f t="shared" si="9"/>
        <v>0</v>
      </c>
      <c r="W16" s="234">
        <f t="shared" si="10"/>
        <v>0</v>
      </c>
      <c r="X16" s="198"/>
    </row>
    <row r="17" ht="18.95" customHeight="1" spans="2:24">
      <c r="B17" s="206" t="s">
        <v>107</v>
      </c>
      <c r="C17" s="203"/>
      <c r="D17" s="203"/>
      <c r="E17" s="204">
        <f t="shared" si="0"/>
        <v>0</v>
      </c>
      <c r="F17" s="204">
        <f t="shared" si="1"/>
        <v>0</v>
      </c>
      <c r="G17" s="204">
        <f t="shared" si="2"/>
        <v>0</v>
      </c>
      <c r="H17" s="205"/>
      <c r="I17" s="218"/>
      <c r="J17" s="219"/>
      <c r="K17" s="206" t="s">
        <v>108</v>
      </c>
      <c r="L17" s="220"/>
      <c r="M17" s="220"/>
      <c r="N17" s="204">
        <f t="shared" si="3"/>
        <v>0</v>
      </c>
      <c r="O17" s="204">
        <f t="shared" si="4"/>
        <v>0</v>
      </c>
      <c r="P17" s="204">
        <f t="shared" si="5"/>
        <v>0</v>
      </c>
      <c r="Q17" s="206" t="str">
        <f t="shared" si="6"/>
        <v/>
      </c>
      <c r="R17" s="206" t="str">
        <f t="shared" si="7"/>
        <v/>
      </c>
      <c r="S17" s="206" t="str">
        <f t="shared" si="8"/>
        <v/>
      </c>
      <c r="T17" s="233">
        <f>ABS(F26)</f>
        <v>0</v>
      </c>
      <c r="U17" s="234">
        <f>ABS(G26)</f>
        <v>0</v>
      </c>
      <c r="V17" s="234">
        <f t="shared" si="9"/>
        <v>0</v>
      </c>
      <c r="W17" s="234">
        <f t="shared" si="10"/>
        <v>0</v>
      </c>
      <c r="X17" s="198"/>
    </row>
    <row r="18" ht="18.95" customHeight="1" spans="2:24">
      <c r="B18" s="206" t="s">
        <v>109</v>
      </c>
      <c r="C18" s="203"/>
      <c r="D18" s="203"/>
      <c r="E18" s="204">
        <f t="shared" si="0"/>
        <v>0</v>
      </c>
      <c r="F18" s="204">
        <f t="shared" si="1"/>
        <v>0</v>
      </c>
      <c r="G18" s="204">
        <f t="shared" si="2"/>
        <v>0</v>
      </c>
      <c r="H18" s="205"/>
      <c r="I18" s="218"/>
      <c r="J18" s="219"/>
      <c r="K18" s="200" t="s">
        <v>110</v>
      </c>
      <c r="L18" s="207"/>
      <c r="M18" s="207"/>
      <c r="N18" s="209">
        <f t="shared" si="3"/>
        <v>0</v>
      </c>
      <c r="O18" s="209">
        <f t="shared" si="4"/>
        <v>0</v>
      </c>
      <c r="P18" s="209">
        <f t="shared" si="5"/>
        <v>0</v>
      </c>
      <c r="Q18" s="200"/>
      <c r="R18" s="200"/>
      <c r="S18" s="200"/>
      <c r="T18" s="233">
        <f>ABS(F27)</f>
        <v>0</v>
      </c>
      <c r="U18" s="234">
        <f>ABS(G27)</f>
        <v>0</v>
      </c>
      <c r="V18" s="234">
        <f>ABS(O19)</f>
        <v>0</v>
      </c>
      <c r="W18" s="234">
        <f>ABS(P19)</f>
        <v>0</v>
      </c>
      <c r="X18" s="198"/>
    </row>
    <row r="19" ht="18.95" customHeight="1" spans="2:24">
      <c r="B19" s="206" t="s">
        <v>111</v>
      </c>
      <c r="C19" s="203"/>
      <c r="D19" s="203"/>
      <c r="E19" s="204">
        <f t="shared" si="0"/>
        <v>0</v>
      </c>
      <c r="F19" s="204">
        <f t="shared" si="1"/>
        <v>0</v>
      </c>
      <c r="G19" s="204">
        <f t="shared" si="2"/>
        <v>0</v>
      </c>
      <c r="H19" s="205"/>
      <c r="I19" s="218"/>
      <c r="J19" s="219"/>
      <c r="K19" s="206" t="s">
        <v>112</v>
      </c>
      <c r="L19" s="220"/>
      <c r="M19" s="220"/>
      <c r="N19" s="204">
        <f t="shared" si="3"/>
        <v>0</v>
      </c>
      <c r="O19" s="204">
        <f t="shared" si="4"/>
        <v>0</v>
      </c>
      <c r="P19" s="204">
        <f t="shared" si="5"/>
        <v>0</v>
      </c>
      <c r="Q19" s="206" t="str">
        <f>IF(O19=0,"",RANK(ABS(O19),$V$6:$V$26))</f>
        <v/>
      </c>
      <c r="R19" s="206" t="str">
        <f>IF(P19=0,"",RANK(ABS(P19),$W$6:$W$26))</f>
        <v/>
      </c>
      <c r="S19" s="206" t="str">
        <f>IF(OR(Q19&lt;=5,R19&lt;=5),"关注","")</f>
        <v/>
      </c>
      <c r="T19" s="233">
        <f>ABS(F29)</f>
        <v>0</v>
      </c>
      <c r="U19" s="234">
        <f>ABS(G29)</f>
        <v>0</v>
      </c>
      <c r="V19" s="234">
        <f>ABS(O20)</f>
        <v>0</v>
      </c>
      <c r="W19" s="234">
        <f>ABS(P20)</f>
        <v>0</v>
      </c>
      <c r="X19" s="198"/>
    </row>
    <row r="20" ht="18.95" customHeight="1" spans="2:24">
      <c r="B20" s="206" t="s">
        <v>113</v>
      </c>
      <c r="C20" s="203"/>
      <c r="D20" s="203"/>
      <c r="E20" s="204">
        <f t="shared" si="0"/>
        <v>0</v>
      </c>
      <c r="F20" s="204">
        <f t="shared" si="1"/>
        <v>0</v>
      </c>
      <c r="G20" s="204">
        <f t="shared" si="2"/>
        <v>0</v>
      </c>
      <c r="H20" s="205"/>
      <c r="I20" s="218"/>
      <c r="J20" s="219"/>
      <c r="K20" s="206" t="s">
        <v>114</v>
      </c>
      <c r="L20" s="220"/>
      <c r="M20" s="220"/>
      <c r="N20" s="204">
        <f t="shared" si="3"/>
        <v>0</v>
      </c>
      <c r="O20" s="204">
        <f t="shared" si="4"/>
        <v>0</v>
      </c>
      <c r="P20" s="204">
        <f t="shared" si="5"/>
        <v>0</v>
      </c>
      <c r="Q20" s="206" t="str">
        <f>IF(O20=0,"",RANK(ABS(O20),$V$6:$V$26))</f>
        <v/>
      </c>
      <c r="R20" s="206" t="str">
        <f>IF(P20=0,"",RANK(ABS(P20),$W$6:$W$26))</f>
        <v/>
      </c>
      <c r="S20" s="206" t="str">
        <f>IF(OR(Q20&lt;=5,R20&lt;=5),"关注","")</f>
        <v/>
      </c>
      <c r="T20" s="233">
        <f>ABS(F30)</f>
        <v>0</v>
      </c>
      <c r="U20" s="234">
        <f>ABS(G30)</f>
        <v>0</v>
      </c>
      <c r="V20" s="234">
        <f>ABS(O21)</f>
        <v>0</v>
      </c>
      <c r="W20" s="234">
        <f>ABS(P21)</f>
        <v>0</v>
      </c>
      <c r="X20" s="198"/>
    </row>
    <row r="21" ht="18.95" customHeight="1" spans="2:24">
      <c r="B21" s="206" t="s">
        <v>115</v>
      </c>
      <c r="C21" s="203"/>
      <c r="D21" s="203"/>
      <c r="E21" s="204">
        <f t="shared" si="0"/>
        <v>0</v>
      </c>
      <c r="F21" s="204">
        <f t="shared" si="1"/>
        <v>0</v>
      </c>
      <c r="G21" s="204">
        <f t="shared" si="2"/>
        <v>0</v>
      </c>
      <c r="H21" s="205"/>
      <c r="I21" s="218"/>
      <c r="J21" s="219"/>
      <c r="K21" s="206" t="s">
        <v>116</v>
      </c>
      <c r="L21" s="220"/>
      <c r="M21" s="220"/>
      <c r="N21" s="204">
        <f t="shared" si="3"/>
        <v>0</v>
      </c>
      <c r="O21" s="204">
        <f t="shared" si="4"/>
        <v>0</v>
      </c>
      <c r="P21" s="204">
        <f t="shared" si="5"/>
        <v>0</v>
      </c>
      <c r="Q21" s="206" t="str">
        <f>IF(O21=0,"",RANK(ABS(O21),$V$6:$V$26))</f>
        <v/>
      </c>
      <c r="R21" s="206" t="str">
        <f>IF(P21=0,"",RANK(ABS(P21),$W$6:$W$26))</f>
        <v/>
      </c>
      <c r="S21" s="206" t="str">
        <f>IF(OR(Q21&lt;=5,R21&lt;=5),"关注","")</f>
        <v/>
      </c>
      <c r="T21" s="233">
        <f>ABS(F31)</f>
        <v>0</v>
      </c>
      <c r="U21" s="234">
        <f>ABS(G31)</f>
        <v>0</v>
      </c>
      <c r="V21" s="234">
        <f>ABS(O22)</f>
        <v>0</v>
      </c>
      <c r="W21" s="234">
        <f>ABS(P22)</f>
        <v>0</v>
      </c>
      <c r="X21" s="198"/>
    </row>
    <row r="22" ht="18.95" customHeight="1" spans="2:24">
      <c r="B22" s="206" t="s">
        <v>117</v>
      </c>
      <c r="C22" s="203"/>
      <c r="D22" s="203"/>
      <c r="E22" s="204">
        <f t="shared" si="0"/>
        <v>0</v>
      </c>
      <c r="F22" s="204">
        <f t="shared" si="1"/>
        <v>0</v>
      </c>
      <c r="G22" s="204">
        <f t="shared" si="2"/>
        <v>0</v>
      </c>
      <c r="H22" s="205" t="str">
        <f>IF(F22=0,"",RANK(ABS(F22),$T$6:$T$25))</f>
        <v/>
      </c>
      <c r="I22" s="218" t="str">
        <f>IF(G22=0,"",RANK(ABS(G22),$U$6:$U$25))</f>
        <v/>
      </c>
      <c r="J22" s="219" t="str">
        <f>IF(OR(H22&lt;=5,I22&lt;=5),"关注","")</f>
        <v/>
      </c>
      <c r="K22" s="206" t="s">
        <v>118</v>
      </c>
      <c r="L22" s="220"/>
      <c r="M22" s="220"/>
      <c r="N22" s="204">
        <f t="shared" si="3"/>
        <v>0</v>
      </c>
      <c r="O22" s="204">
        <f t="shared" si="4"/>
        <v>0</v>
      </c>
      <c r="P22" s="204">
        <f t="shared" si="5"/>
        <v>0</v>
      </c>
      <c r="Q22" s="206" t="str">
        <f>IF(O22=0,"",RANK(ABS(O22),$V$6:$V$26))</f>
        <v/>
      </c>
      <c r="R22" s="206" t="str">
        <f>IF(P22=0,"",RANK(ABS(P22),$W$6:$W$26))</f>
        <v/>
      </c>
      <c r="S22" s="206" t="str">
        <f>IF(OR(Q22&lt;=5,R22&lt;=5),"关注","")</f>
        <v/>
      </c>
      <c r="T22" s="233">
        <f>ABS(F33)</f>
        <v>0</v>
      </c>
      <c r="U22" s="234">
        <f>ABS(G33)</f>
        <v>0</v>
      </c>
      <c r="V22" s="234">
        <f>ABS(O24)</f>
        <v>0</v>
      </c>
      <c r="W22" s="234">
        <f>ABS(P24)</f>
        <v>0</v>
      </c>
      <c r="X22" s="198"/>
    </row>
    <row r="23" ht="18.95" customHeight="1" spans="2:24">
      <c r="B23" s="206" t="s">
        <v>119</v>
      </c>
      <c r="C23" s="203"/>
      <c r="D23" s="203"/>
      <c r="E23" s="204">
        <f t="shared" si="0"/>
        <v>0</v>
      </c>
      <c r="F23" s="204">
        <f t="shared" si="1"/>
        <v>0</v>
      </c>
      <c r="G23" s="204">
        <f t="shared" si="2"/>
        <v>0</v>
      </c>
      <c r="H23" s="205" t="str">
        <f>IF(F23=0,"",RANK(ABS(F23),$T$6:$T$25))</f>
        <v/>
      </c>
      <c r="I23" s="218" t="str">
        <f>IF(G23=0,"",RANK(ABS(G23),$U$6:$U$25))</f>
        <v/>
      </c>
      <c r="J23" s="219" t="str">
        <f>IF(OR(H23&lt;=5,I23&lt;=5),"关注","")</f>
        <v/>
      </c>
      <c r="K23" s="200" t="s">
        <v>120</v>
      </c>
      <c r="L23" s="207"/>
      <c r="M23" s="207"/>
      <c r="N23" s="209">
        <f t="shared" si="3"/>
        <v>0</v>
      </c>
      <c r="O23" s="209">
        <f t="shared" si="4"/>
        <v>0</v>
      </c>
      <c r="P23" s="209">
        <f t="shared" si="5"/>
        <v>0</v>
      </c>
      <c r="Q23" s="200"/>
      <c r="R23" s="200"/>
      <c r="S23" s="200"/>
      <c r="T23" s="233">
        <f>ABS(F34)</f>
        <v>0</v>
      </c>
      <c r="U23" s="234">
        <f>ABS(G34)</f>
        <v>0</v>
      </c>
      <c r="V23" s="234">
        <f>ABS(O26)</f>
        <v>0</v>
      </c>
      <c r="W23" s="234">
        <f>ABS(P26)</f>
        <v>0</v>
      </c>
      <c r="X23" s="198"/>
    </row>
    <row r="24" ht="18.95" customHeight="1" spans="2:24">
      <c r="B24" s="200" t="s">
        <v>121</v>
      </c>
      <c r="C24" s="207"/>
      <c r="D24" s="207"/>
      <c r="E24" s="209">
        <f t="shared" si="0"/>
        <v>0</v>
      </c>
      <c r="F24" s="209">
        <f t="shared" si="1"/>
        <v>0</v>
      </c>
      <c r="G24" s="209">
        <f t="shared" si="2"/>
        <v>0</v>
      </c>
      <c r="H24" s="210"/>
      <c r="I24" s="221"/>
      <c r="J24" s="222"/>
      <c r="K24" s="202" t="s">
        <v>122</v>
      </c>
      <c r="L24" s="220"/>
      <c r="M24" s="220"/>
      <c r="N24" s="204">
        <f t="shared" si="3"/>
        <v>0</v>
      </c>
      <c r="O24" s="204">
        <f t="shared" si="4"/>
        <v>0</v>
      </c>
      <c r="P24" s="204">
        <f t="shared" si="5"/>
        <v>0</v>
      </c>
      <c r="Q24" s="206" t="str">
        <f>IF(O24=0,"",RANK(ABS(O24),$V$6:$V$26))</f>
        <v/>
      </c>
      <c r="R24" s="206" t="str">
        <f>IF(P24=0,"",RAoK(ABS(P24),$W$6:$W$26))</f>
        <v/>
      </c>
      <c r="S24" s="206" t="str">
        <f>IF(OR(Q24&lt;=5,R24&lt;=5),"关注","")</f>
        <v/>
      </c>
      <c r="T24" s="233">
        <f>ABS(F35)</f>
        <v>0</v>
      </c>
      <c r="U24" s="234">
        <f>ABS(G35)</f>
        <v>0</v>
      </c>
      <c r="V24" s="234">
        <f>ABS(O27)</f>
        <v>0</v>
      </c>
      <c r="W24" s="234">
        <f>ABS(P27)</f>
        <v>0</v>
      </c>
      <c r="X24" s="198"/>
    </row>
    <row r="25" ht="18.95" customHeight="1" spans="2:24">
      <c r="B25" s="206" t="s">
        <v>123</v>
      </c>
      <c r="C25" s="203"/>
      <c r="D25" s="203"/>
      <c r="E25" s="204">
        <f t="shared" si="0"/>
        <v>0</v>
      </c>
      <c r="F25" s="204">
        <f t="shared" si="1"/>
        <v>0</v>
      </c>
      <c r="G25" s="204">
        <f t="shared" si="2"/>
        <v>0</v>
      </c>
      <c r="H25" s="205" t="str">
        <f>IF(F25=0,"",RANK(ABS(F25),$T$6:$T$25))</f>
        <v/>
      </c>
      <c r="I25" s="218" t="str">
        <f>IF(G25=0,"",RANK(ABS(G25),$U$6:$U$25))</f>
        <v/>
      </c>
      <c r="J25" s="219" t="str">
        <f>IF(OR(H25&lt;=5,I25&lt;=5),"关注","")</f>
        <v/>
      </c>
      <c r="K25" s="200" t="s">
        <v>124</v>
      </c>
      <c r="L25" s="207"/>
      <c r="M25" s="207"/>
      <c r="N25" s="209">
        <f t="shared" si="3"/>
        <v>0</v>
      </c>
      <c r="O25" s="209">
        <f t="shared" si="4"/>
        <v>0</v>
      </c>
      <c r="P25" s="209">
        <f t="shared" si="5"/>
        <v>0</v>
      </c>
      <c r="Q25" s="200"/>
      <c r="R25" s="200"/>
      <c r="S25" s="200"/>
      <c r="T25" s="233">
        <f>ABS(F37)</f>
        <v>0</v>
      </c>
      <c r="U25" s="234">
        <f>ABS(G37)</f>
        <v>0</v>
      </c>
      <c r="V25" s="234">
        <f>ABS(O28)</f>
        <v>0</v>
      </c>
      <c r="W25" s="234">
        <f>ABS(P28)</f>
        <v>0</v>
      </c>
      <c r="X25" s="198"/>
    </row>
    <row r="26" ht="18.95" customHeight="1" spans="2:24">
      <c r="B26" s="206" t="s">
        <v>125</v>
      </c>
      <c r="C26" s="203"/>
      <c r="D26" s="203"/>
      <c r="E26" s="204">
        <f t="shared" si="0"/>
        <v>0</v>
      </c>
      <c r="F26" s="204">
        <f t="shared" si="1"/>
        <v>0</v>
      </c>
      <c r="G26" s="204">
        <f t="shared" si="2"/>
        <v>0</v>
      </c>
      <c r="H26" s="205" t="str">
        <f>IF(F26=0,"",RANK(ABS(F26),$T$6:$T$25))</f>
        <v/>
      </c>
      <c r="I26" s="218" t="str">
        <f>IF(G26=0,"",RANK(ABS(G26),$U$6:$U$25))</f>
        <v/>
      </c>
      <c r="J26" s="219" t="str">
        <f>IF(OR(H26&lt;=5,I26&lt;=5),"关注","")</f>
        <v/>
      </c>
      <c r="K26" s="206" t="s">
        <v>126</v>
      </c>
      <c r="L26" s="220"/>
      <c r="M26" s="220"/>
      <c r="N26" s="204">
        <f t="shared" si="3"/>
        <v>0</v>
      </c>
      <c r="O26" s="204">
        <f t="shared" si="4"/>
        <v>0</v>
      </c>
      <c r="P26" s="204">
        <f t="shared" si="5"/>
        <v>0</v>
      </c>
      <c r="Q26" s="206" t="str">
        <f>IF(O26=0,"",RANK(ABS(O26),$V$6:$V$26))</f>
        <v/>
      </c>
      <c r="R26" s="206" t="str">
        <f>IF(P26=0,"",RANK(ABS(P26),$W$6:$W$26))</f>
        <v/>
      </c>
      <c r="S26" s="206" t="str">
        <f>IF(OR(Q26&lt;=5,R26&lt;=5),"关注","")</f>
        <v/>
      </c>
      <c r="T26" s="235"/>
      <c r="U26" s="234"/>
      <c r="V26" s="234">
        <f>ABS(O30)</f>
        <v>0</v>
      </c>
      <c r="W26" s="234">
        <f>ABS(P30)</f>
        <v>0</v>
      </c>
      <c r="X26" s="198"/>
    </row>
    <row r="27" ht="18.95" customHeight="1" spans="2:24">
      <c r="B27" s="206" t="s">
        <v>127</v>
      </c>
      <c r="C27" s="203"/>
      <c r="D27" s="203"/>
      <c r="E27" s="204">
        <f t="shared" si="0"/>
        <v>0</v>
      </c>
      <c r="F27" s="204">
        <f t="shared" si="1"/>
        <v>0</v>
      </c>
      <c r="G27" s="204">
        <f t="shared" si="2"/>
        <v>0</v>
      </c>
      <c r="H27" s="205" t="str">
        <f>IF(F27=0,"",RANK(ABS(F27),$T$6:$T$25))</f>
        <v/>
      </c>
      <c r="I27" s="218" t="str">
        <f>IF(G27=0,"",RANK(ABS(G27),$U$6:$U$25))</f>
        <v/>
      </c>
      <c r="J27" s="219" t="str">
        <f>IF(OR(H27&lt;=5,I27&lt;=5),"关注","")</f>
        <v/>
      </c>
      <c r="K27" s="206" t="s">
        <v>128</v>
      </c>
      <c r="L27" s="220"/>
      <c r="M27" s="220"/>
      <c r="N27" s="204">
        <f t="shared" si="3"/>
        <v>0</v>
      </c>
      <c r="O27" s="204">
        <f t="shared" si="4"/>
        <v>0</v>
      </c>
      <c r="P27" s="204">
        <f t="shared" si="5"/>
        <v>0</v>
      </c>
      <c r="Q27" s="206" t="str">
        <f>IF(O27=0,"",RANK(ABS(O27),$V$6:$V$26))</f>
        <v/>
      </c>
      <c r="R27" s="206" t="str">
        <f>IF(P27=0,"",RANK(ABS(P27),$W$6:$W$26))</f>
        <v/>
      </c>
      <c r="S27" s="206" t="str">
        <f>IF(OR(Q27&lt;=5,R27&lt;=5),"关注","")</f>
        <v/>
      </c>
      <c r="T27" s="235"/>
      <c r="U27" s="234"/>
      <c r="V27" s="236"/>
      <c r="W27" s="234"/>
      <c r="X27" s="198"/>
    </row>
    <row r="28" ht="18.95" customHeight="1" spans="2:24">
      <c r="B28" s="200" t="s">
        <v>129</v>
      </c>
      <c r="C28" s="207"/>
      <c r="D28" s="207"/>
      <c r="E28" s="209">
        <f t="shared" si="0"/>
        <v>0</v>
      </c>
      <c r="F28" s="209">
        <f t="shared" si="1"/>
        <v>0</v>
      </c>
      <c r="G28" s="209">
        <f t="shared" si="2"/>
        <v>0</v>
      </c>
      <c r="H28" s="210"/>
      <c r="I28" s="221"/>
      <c r="J28" s="222"/>
      <c r="K28" s="206" t="s">
        <v>130</v>
      </c>
      <c r="L28" s="220"/>
      <c r="M28" s="220"/>
      <c r="N28" s="204">
        <f t="shared" si="3"/>
        <v>0</v>
      </c>
      <c r="O28" s="204">
        <f t="shared" si="4"/>
        <v>0</v>
      </c>
      <c r="P28" s="204">
        <f t="shared" si="5"/>
        <v>0</v>
      </c>
      <c r="Q28" s="206" t="str">
        <f>IF(O28=0,"",RANK(ABS(O28),$V$6:$V$26))</f>
        <v/>
      </c>
      <c r="R28" s="206" t="str">
        <f>IF(P28=0,"",RANK(ABS(P28),$W$6:$W$26))</f>
        <v/>
      </c>
      <c r="S28" s="206" t="str">
        <f>IF(OR(Q28&lt;=5,R28&lt;=5),"关注","")</f>
        <v/>
      </c>
      <c r="T28" s="235"/>
      <c r="U28" s="234"/>
      <c r="V28" s="237"/>
      <c r="W28" s="234"/>
      <c r="X28" s="198"/>
    </row>
    <row r="29" ht="18.95" customHeight="1" spans="2:24">
      <c r="B29" s="206" t="s">
        <v>131</v>
      </c>
      <c r="C29" s="203"/>
      <c r="D29" s="203"/>
      <c r="E29" s="204">
        <f t="shared" si="0"/>
        <v>0</v>
      </c>
      <c r="F29" s="204">
        <f t="shared" si="1"/>
        <v>0</v>
      </c>
      <c r="G29" s="204">
        <f t="shared" si="2"/>
        <v>0</v>
      </c>
      <c r="H29" s="205" t="str">
        <f>IF(F29=0,"",RANK(ABS(F29),$T$6:$T$25))</f>
        <v/>
      </c>
      <c r="I29" s="218" t="str">
        <f>IF(G29=0,"",RANK(ABS(G29),$U$6:$U$25))</f>
        <v/>
      </c>
      <c r="J29" s="219" t="str">
        <f>IF(OR(H29&lt;=5,I29&lt;=5),"关注","")</f>
        <v/>
      </c>
      <c r="K29" s="206" t="s">
        <v>132</v>
      </c>
      <c r="L29" s="220"/>
      <c r="M29" s="220"/>
      <c r="N29" s="204">
        <f t="shared" si="3"/>
        <v>0</v>
      </c>
      <c r="O29" s="204">
        <f t="shared" si="4"/>
        <v>0</v>
      </c>
      <c r="P29" s="204">
        <f t="shared" si="5"/>
        <v>0</v>
      </c>
      <c r="Q29" s="206"/>
      <c r="R29" s="206"/>
      <c r="S29" s="206"/>
      <c r="T29" s="235"/>
      <c r="U29" s="234"/>
      <c r="V29" s="237"/>
      <c r="W29" s="234"/>
      <c r="X29" s="198"/>
    </row>
    <row r="30" ht="18.95" customHeight="1" spans="2:24">
      <c r="B30" s="206" t="s">
        <v>133</v>
      </c>
      <c r="C30" s="203"/>
      <c r="D30" s="203"/>
      <c r="E30" s="204">
        <f t="shared" si="0"/>
        <v>0</v>
      </c>
      <c r="F30" s="204">
        <f t="shared" si="1"/>
        <v>0</v>
      </c>
      <c r="G30" s="204">
        <f t="shared" si="2"/>
        <v>0</v>
      </c>
      <c r="H30" s="205" t="str">
        <f>IF(F30=0,"",RANK(ABS(F30),$T$6:$T$25))</f>
        <v/>
      </c>
      <c r="I30" s="218" t="str">
        <f>IF(G30=0,"",RANK(ABS(G30),$U$6:$U$25))</f>
        <v/>
      </c>
      <c r="J30" s="219" t="str">
        <f>IF(OR(H30&lt;=5,I30&lt;=5),"关注","")</f>
        <v/>
      </c>
      <c r="K30" s="206" t="s">
        <v>134</v>
      </c>
      <c r="L30" s="220"/>
      <c r="M30" s="220"/>
      <c r="N30" s="204">
        <f t="shared" si="3"/>
        <v>0</v>
      </c>
      <c r="O30" s="204">
        <f t="shared" si="4"/>
        <v>0</v>
      </c>
      <c r="P30" s="204">
        <f t="shared" si="5"/>
        <v>0</v>
      </c>
      <c r="Q30" s="206" t="str">
        <f>IF(O30=0,"",RANK(ABS(O30),$V$6:$V$26))</f>
        <v/>
      </c>
      <c r="R30" s="206" t="str">
        <f>IF(P30=0,"",RANK(ABS(P30),$W$6:$W$26))</f>
        <v/>
      </c>
      <c r="S30" s="206" t="str">
        <f>IF(OR(Q30&lt;=5,R30&lt;=5),"关注","")</f>
        <v/>
      </c>
      <c r="T30" s="235"/>
      <c r="U30" s="234"/>
      <c r="V30" s="237"/>
      <c r="W30" s="234"/>
      <c r="X30" s="198"/>
    </row>
    <row r="31" ht="18.95" customHeight="1" spans="2:24">
      <c r="B31" s="206" t="s">
        <v>135</v>
      </c>
      <c r="C31" s="203"/>
      <c r="D31" s="203"/>
      <c r="E31" s="204">
        <f t="shared" si="0"/>
        <v>0</v>
      </c>
      <c r="F31" s="204">
        <f t="shared" si="1"/>
        <v>0</v>
      </c>
      <c r="G31" s="204">
        <f t="shared" si="2"/>
        <v>0</v>
      </c>
      <c r="H31" s="205" t="str">
        <f>IF(F31=0,"",RANK(ABS(F31),$T$6:$T$25))</f>
        <v/>
      </c>
      <c r="I31" s="218" t="str">
        <f>IF(G31=0,"",RANK(ABS(G31),$U$6:$U$25))</f>
        <v/>
      </c>
      <c r="J31" s="219" t="str">
        <f>IF(OR(H31&lt;=5,I31&lt;=5),"关注","")</f>
        <v/>
      </c>
      <c r="K31" s="200" t="s">
        <v>136</v>
      </c>
      <c r="L31" s="207"/>
      <c r="M31" s="207"/>
      <c r="N31" s="209">
        <f t="shared" si="3"/>
        <v>0</v>
      </c>
      <c r="O31" s="209">
        <f t="shared" si="4"/>
        <v>0</v>
      </c>
      <c r="P31" s="209">
        <f t="shared" si="5"/>
        <v>0</v>
      </c>
      <c r="Q31" s="200"/>
      <c r="R31" s="200"/>
      <c r="S31" s="200"/>
      <c r="T31" s="235"/>
      <c r="U31" s="234"/>
      <c r="V31" s="237"/>
      <c r="W31" s="234"/>
      <c r="X31" s="198"/>
    </row>
    <row r="32" ht="18.95" customHeight="1" spans="2:24">
      <c r="B32" s="200" t="s">
        <v>137</v>
      </c>
      <c r="C32" s="207"/>
      <c r="D32" s="207"/>
      <c r="E32" s="209">
        <f t="shared" si="0"/>
        <v>0</v>
      </c>
      <c r="F32" s="209">
        <f t="shared" si="1"/>
        <v>0</v>
      </c>
      <c r="G32" s="209">
        <f t="shared" si="2"/>
        <v>0</v>
      </c>
      <c r="H32" s="210"/>
      <c r="I32" s="221"/>
      <c r="J32" s="222"/>
      <c r="K32" s="206"/>
      <c r="L32" s="220"/>
      <c r="M32" s="220"/>
      <c r="N32" s="204"/>
      <c r="O32" s="204"/>
      <c r="P32" s="204"/>
      <c r="Q32" s="206"/>
      <c r="R32" s="206"/>
      <c r="S32" s="206"/>
      <c r="T32" s="235"/>
      <c r="U32" s="234"/>
      <c r="V32" s="237"/>
      <c r="W32" s="234"/>
      <c r="X32" s="198"/>
    </row>
    <row r="33" ht="18.95" customHeight="1" spans="2:24">
      <c r="B33" s="206" t="s">
        <v>138</v>
      </c>
      <c r="C33" s="203"/>
      <c r="D33" s="203"/>
      <c r="E33" s="204">
        <f t="shared" si="0"/>
        <v>0</v>
      </c>
      <c r="F33" s="204">
        <f t="shared" si="1"/>
        <v>0</v>
      </c>
      <c r="G33" s="204">
        <f t="shared" si="2"/>
        <v>0</v>
      </c>
      <c r="H33" s="205" t="str">
        <f>IF(F33=0,"",RANK(ABS(F33),$T$6:$T$25))</f>
        <v/>
      </c>
      <c r="I33" s="218" t="str">
        <f>IF(G33=0,"",RANK(ABS(G33),$U$6:$U$25))</f>
        <v/>
      </c>
      <c r="J33" s="219" t="str">
        <f>IF(OR(H33&lt;=5,I33&lt;=5),"关注","")</f>
        <v/>
      </c>
      <c r="K33" s="206"/>
      <c r="L33" s="220"/>
      <c r="M33" s="220"/>
      <c r="N33" s="204"/>
      <c r="O33" s="204"/>
      <c r="P33" s="204"/>
      <c r="Q33" s="206"/>
      <c r="R33" s="206"/>
      <c r="S33" s="206"/>
      <c r="T33" s="235"/>
      <c r="U33" s="234"/>
      <c r="V33" s="237"/>
      <c r="W33" s="234"/>
      <c r="X33" s="198"/>
    </row>
    <row r="34" ht="18.95" customHeight="1" spans="2:24">
      <c r="B34" s="206" t="s">
        <v>139</v>
      </c>
      <c r="C34" s="203"/>
      <c r="D34" s="203"/>
      <c r="E34" s="204">
        <f t="shared" si="0"/>
        <v>0</v>
      </c>
      <c r="F34" s="204">
        <f t="shared" si="1"/>
        <v>0</v>
      </c>
      <c r="G34" s="204">
        <f t="shared" si="2"/>
        <v>0</v>
      </c>
      <c r="H34" s="205" t="str">
        <f>IF(F34=0,"",RANK(ABS(F34),$T$6:$T$25))</f>
        <v/>
      </c>
      <c r="I34" s="218" t="str">
        <f>IF(G34=0,"",RANK(ABS(G34),$U$6:$U$25))</f>
        <v/>
      </c>
      <c r="J34" s="219" t="str">
        <f>IF(OR(H34&lt;=5,I34&lt;=5),"关注","")</f>
        <v/>
      </c>
      <c r="K34" s="206"/>
      <c r="L34" s="220"/>
      <c r="M34" s="220"/>
      <c r="N34" s="204"/>
      <c r="O34" s="204"/>
      <c r="P34" s="204"/>
      <c r="Q34" s="206"/>
      <c r="R34" s="206"/>
      <c r="S34" s="206"/>
      <c r="T34" s="235"/>
      <c r="U34" s="234"/>
      <c r="V34" s="237"/>
      <c r="W34" s="234"/>
      <c r="X34" s="198"/>
    </row>
    <row r="35" ht="18.95" customHeight="1" spans="2:24">
      <c r="B35" s="206" t="s">
        <v>140</v>
      </c>
      <c r="C35" s="203"/>
      <c r="D35" s="203"/>
      <c r="E35" s="204">
        <f t="shared" si="0"/>
        <v>0</v>
      </c>
      <c r="F35" s="204">
        <f t="shared" si="1"/>
        <v>0</v>
      </c>
      <c r="G35" s="204">
        <f t="shared" si="2"/>
        <v>0</v>
      </c>
      <c r="H35" s="205" t="str">
        <f>IF(F35=0,"",RANK(ABS(F35),$T$6:$T$25))</f>
        <v/>
      </c>
      <c r="I35" s="218" t="str">
        <f>IF(G35=0,"",RANK(ABS(G35),$U$6:$U$25))</f>
        <v/>
      </c>
      <c r="J35" s="219" t="str">
        <f>IF(OR(H35&lt;=5,I35&lt;=5),"关注","")</f>
        <v/>
      </c>
      <c r="K35" s="206"/>
      <c r="L35" s="220"/>
      <c r="M35" s="220"/>
      <c r="N35" s="204"/>
      <c r="O35" s="204"/>
      <c r="P35" s="204"/>
      <c r="Q35" s="206"/>
      <c r="R35" s="206"/>
      <c r="S35" s="206"/>
      <c r="T35" s="235"/>
      <c r="U35" s="234"/>
      <c r="V35" s="237"/>
      <c r="W35" s="234"/>
      <c r="X35" s="198"/>
    </row>
    <row r="36" ht="18.95" customHeight="1" spans="2:24">
      <c r="B36" s="200" t="s">
        <v>141</v>
      </c>
      <c r="C36" s="207"/>
      <c r="D36" s="207"/>
      <c r="E36" s="209">
        <f t="shared" si="0"/>
        <v>0</v>
      </c>
      <c r="F36" s="209">
        <f t="shared" si="1"/>
        <v>0</v>
      </c>
      <c r="G36" s="209">
        <f t="shared" si="2"/>
        <v>0</v>
      </c>
      <c r="H36" s="210"/>
      <c r="I36" s="221"/>
      <c r="J36" s="222"/>
      <c r="K36" s="206"/>
      <c r="L36" s="220"/>
      <c r="M36" s="220"/>
      <c r="N36" s="204"/>
      <c r="O36" s="204"/>
      <c r="P36" s="204"/>
      <c r="Q36" s="206"/>
      <c r="R36" s="206"/>
      <c r="S36" s="206"/>
      <c r="T36" s="235"/>
      <c r="U36" s="234"/>
      <c r="V36" s="237"/>
      <c r="W36" s="234"/>
      <c r="X36" s="198"/>
    </row>
    <row r="37" ht="18.95" customHeight="1" spans="2:24">
      <c r="B37" s="202" t="s">
        <v>142</v>
      </c>
      <c r="C37" s="203"/>
      <c r="D37" s="203"/>
      <c r="E37" s="204">
        <f t="shared" si="0"/>
        <v>0</v>
      </c>
      <c r="F37" s="204">
        <f t="shared" si="1"/>
        <v>0</v>
      </c>
      <c r="G37" s="204">
        <f t="shared" si="2"/>
        <v>0</v>
      </c>
      <c r="H37" s="205" t="str">
        <f>IF(F37=0,"",RANK(ABS(F37),$T$6:$T$25))</f>
        <v/>
      </c>
      <c r="I37" s="218" t="str">
        <f>IF(G37=0,"",RANK(ABS(G37),$U$6:$U$25))</f>
        <v/>
      </c>
      <c r="J37" s="219" t="str">
        <f>IF(OR(H37&lt;=5,I37&lt;=5),"关注","")</f>
        <v/>
      </c>
      <c r="K37" s="206"/>
      <c r="L37" s="220"/>
      <c r="M37" s="220"/>
      <c r="N37" s="204"/>
      <c r="O37" s="204"/>
      <c r="P37" s="204"/>
      <c r="Q37" s="206"/>
      <c r="R37" s="206"/>
      <c r="S37" s="206"/>
      <c r="T37" s="235"/>
      <c r="U37" s="234"/>
      <c r="V37" s="237"/>
      <c r="W37" s="234"/>
      <c r="X37" s="198"/>
    </row>
    <row r="38" ht="18.95" customHeight="1" spans="2:24">
      <c r="B38" s="200" t="s">
        <v>143</v>
      </c>
      <c r="C38" s="207">
        <v>12000</v>
      </c>
      <c r="D38" s="207">
        <v>15000</v>
      </c>
      <c r="E38" s="209">
        <f t="shared" si="0"/>
        <v>1</v>
      </c>
      <c r="F38" s="209">
        <f t="shared" si="1"/>
        <v>1</v>
      </c>
      <c r="G38" s="209">
        <f t="shared" si="2"/>
        <v>0</v>
      </c>
      <c r="H38" s="210"/>
      <c r="I38" s="221"/>
      <c r="J38" s="222"/>
      <c r="K38" s="200" t="s">
        <v>144</v>
      </c>
      <c r="L38" s="207"/>
      <c r="M38" s="207"/>
      <c r="N38" s="209">
        <f>IF($L$38=0,0,L38/$L$38)</f>
        <v>0</v>
      </c>
      <c r="O38" s="209">
        <f>IF($M$38=0,0,M38/$M$38)</f>
        <v>0</v>
      </c>
      <c r="P38" s="209">
        <f>N38-O38</f>
        <v>0</v>
      </c>
      <c r="Q38" s="200"/>
      <c r="R38" s="200"/>
      <c r="S38" s="200"/>
      <c r="T38" s="235"/>
      <c r="U38" s="234"/>
      <c r="V38" s="237"/>
      <c r="W38" s="234"/>
      <c r="X38" s="198"/>
    </row>
    <row r="39" ht="18.95" customHeight="1" spans="2:24">
      <c r="B39" s="211"/>
      <c r="C39" s="212"/>
      <c r="D39" s="211"/>
      <c r="E39" s="211"/>
      <c r="F39" s="213"/>
      <c r="G39" s="213"/>
      <c r="H39" s="211"/>
      <c r="I39" s="223"/>
      <c r="J39" s="211"/>
      <c r="K39" s="211"/>
      <c r="L39" s="211"/>
      <c r="M39" s="211"/>
      <c r="N39" s="211"/>
      <c r="O39" s="224"/>
      <c r="P39" s="224"/>
      <c r="Q39" s="238"/>
      <c r="R39" s="238"/>
      <c r="S39" s="238"/>
      <c r="T39" s="238"/>
      <c r="U39" s="239"/>
      <c r="V39" s="238"/>
      <c r="W39" s="239"/>
      <c r="X39" s="238"/>
    </row>
    <row r="40" ht="18.95" customHeight="1" spans="2:24">
      <c r="B40" s="211"/>
      <c r="C40" s="212"/>
      <c r="D40" s="211"/>
      <c r="E40" s="211"/>
      <c r="F40" s="211"/>
      <c r="G40" s="211"/>
      <c r="H40" s="211"/>
      <c r="I40" s="223"/>
      <c r="J40" s="211"/>
      <c r="K40" s="211"/>
      <c r="L40" s="211"/>
      <c r="M40" s="211"/>
      <c r="N40" s="211"/>
      <c r="O40" s="224"/>
      <c r="P40" s="224"/>
      <c r="Q40" s="238"/>
      <c r="R40" s="238"/>
      <c r="S40" s="238"/>
      <c r="T40" s="238"/>
      <c r="U40" s="239"/>
      <c r="V40" s="238"/>
      <c r="W40" s="239"/>
      <c r="X40" s="238"/>
    </row>
    <row r="41" spans="2:16">
      <c r="B41" s="133"/>
      <c r="C41" s="214"/>
      <c r="D41" s="133"/>
      <c r="E41" s="133"/>
      <c r="F41" s="133"/>
      <c r="G41" s="133"/>
      <c r="H41" s="133"/>
      <c r="I41" s="225"/>
      <c r="J41" s="133"/>
      <c r="K41" s="133"/>
      <c r="L41" s="133"/>
      <c r="M41" s="133"/>
      <c r="N41" s="133"/>
      <c r="O41" s="215"/>
      <c r="P41" s="215"/>
    </row>
    <row r="42" spans="2:16">
      <c r="B42" s="133"/>
      <c r="C42" s="214"/>
      <c r="D42" s="133"/>
      <c r="E42" s="133"/>
      <c r="F42" s="133"/>
      <c r="G42" s="133"/>
      <c r="H42" s="133"/>
      <c r="I42" s="225"/>
      <c r="J42" s="133"/>
      <c r="K42" s="133"/>
      <c r="L42" s="133"/>
      <c r="M42" s="133"/>
      <c r="N42" s="133"/>
      <c r="O42" s="215"/>
      <c r="P42" s="215"/>
    </row>
    <row r="43" spans="2:16">
      <c r="B43" s="133"/>
      <c r="C43" s="215"/>
      <c r="D43" s="133"/>
      <c r="E43" s="133"/>
      <c r="F43" s="133"/>
      <c r="G43" s="133"/>
      <c r="H43" s="133"/>
      <c r="I43" s="225"/>
      <c r="J43" s="133"/>
      <c r="K43" s="133"/>
      <c r="L43" s="133"/>
      <c r="M43" s="133"/>
      <c r="N43" s="133"/>
      <c r="O43" s="215"/>
      <c r="P43" s="215"/>
    </row>
    <row r="44" spans="2:16">
      <c r="B44" s="133"/>
      <c r="C44" s="133"/>
      <c r="D44" s="133"/>
      <c r="E44" s="133"/>
      <c r="F44" s="133"/>
      <c r="G44" s="133"/>
      <c r="H44" s="133"/>
      <c r="I44" s="225"/>
      <c r="J44" s="133"/>
      <c r="K44" s="133"/>
      <c r="L44" s="133"/>
      <c r="M44" s="133"/>
      <c r="N44" s="133"/>
      <c r="O44" s="215"/>
      <c r="P44" s="215"/>
    </row>
    <row r="45" spans="2:16">
      <c r="B45" s="133"/>
      <c r="C45" s="133"/>
      <c r="D45" s="133"/>
      <c r="E45" s="133"/>
      <c r="F45" s="133"/>
      <c r="G45" s="133"/>
      <c r="H45" s="133"/>
      <c r="I45" s="225"/>
      <c r="J45" s="133"/>
      <c r="K45" s="133"/>
      <c r="L45" s="133"/>
      <c r="M45" s="133"/>
      <c r="N45" s="133"/>
      <c r="O45" s="215"/>
      <c r="P45" s="215"/>
    </row>
    <row r="46" spans="2:16">
      <c r="B46" s="133"/>
      <c r="C46" s="133"/>
      <c r="D46" s="133"/>
      <c r="E46" s="133"/>
      <c r="F46" s="133"/>
      <c r="G46" s="133"/>
      <c r="H46" s="133"/>
      <c r="I46" s="225"/>
      <c r="J46" s="133"/>
      <c r="K46" s="133"/>
      <c r="L46" s="133"/>
      <c r="M46" s="133"/>
      <c r="N46" s="133"/>
      <c r="O46" s="133"/>
      <c r="P46" s="133"/>
    </row>
    <row r="47" spans="2:16">
      <c r="B47" s="133"/>
      <c r="C47" s="133"/>
      <c r="D47" s="133"/>
      <c r="E47" s="133"/>
      <c r="F47" s="133"/>
      <c r="G47" s="133"/>
      <c r="H47" s="133"/>
      <c r="I47" s="225"/>
      <c r="J47" s="133"/>
      <c r="K47" s="133"/>
      <c r="L47" s="133"/>
      <c r="M47" s="133"/>
      <c r="N47" s="133"/>
      <c r="O47" s="133"/>
      <c r="P47" s="133"/>
    </row>
    <row r="48" spans="2:16">
      <c r="B48" s="133"/>
      <c r="C48" s="133"/>
      <c r="D48" s="133"/>
      <c r="E48" s="133"/>
      <c r="F48" s="133"/>
      <c r="G48" s="133"/>
      <c r="H48" s="133"/>
      <c r="I48" s="225"/>
      <c r="J48" s="133"/>
      <c r="K48" s="133"/>
      <c r="L48" s="133"/>
      <c r="M48" s="133"/>
      <c r="N48" s="133"/>
      <c r="O48" s="133"/>
      <c r="P48" s="133"/>
    </row>
    <row r="49" spans="2:16">
      <c r="B49" s="133"/>
      <c r="C49" s="133"/>
      <c r="D49" s="133"/>
      <c r="E49" s="133"/>
      <c r="F49" s="133"/>
      <c r="G49" s="133"/>
      <c r="H49" s="133"/>
      <c r="I49" s="225"/>
      <c r="J49" s="133"/>
      <c r="K49" s="133"/>
      <c r="L49" s="133"/>
      <c r="M49" s="133"/>
      <c r="N49" s="133"/>
      <c r="O49" s="133"/>
      <c r="P49" s="133"/>
    </row>
    <row r="50" spans="2:16">
      <c r="B50" s="133"/>
      <c r="C50" s="133"/>
      <c r="D50" s="133"/>
      <c r="E50" s="133"/>
      <c r="F50" s="133"/>
      <c r="G50" s="133"/>
      <c r="H50" s="133"/>
      <c r="I50" s="225"/>
      <c r="J50" s="133"/>
      <c r="K50" s="133"/>
      <c r="L50" s="133"/>
      <c r="M50" s="133"/>
      <c r="N50" s="133"/>
      <c r="O50" s="133"/>
      <c r="P50" s="133"/>
    </row>
    <row r="51" spans="2:16">
      <c r="B51" s="133"/>
      <c r="C51" s="133"/>
      <c r="D51" s="133"/>
      <c r="E51" s="133"/>
      <c r="F51" s="133"/>
      <c r="G51" s="133"/>
      <c r="H51" s="133"/>
      <c r="I51" s="225"/>
      <c r="J51" s="133"/>
      <c r="K51" s="133"/>
      <c r="L51" s="133"/>
      <c r="M51" s="133"/>
      <c r="N51" s="133"/>
      <c r="O51" s="133"/>
      <c r="P51" s="133"/>
    </row>
    <row r="52" spans="2:16">
      <c r="B52" s="133"/>
      <c r="C52" s="133"/>
      <c r="D52" s="133"/>
      <c r="E52" s="133"/>
      <c r="F52" s="133"/>
      <c r="G52" s="133"/>
      <c r="H52" s="133"/>
      <c r="I52" s="225"/>
      <c r="J52" s="133"/>
      <c r="K52" s="133"/>
      <c r="L52" s="133"/>
      <c r="M52" s="133"/>
      <c r="N52" s="133"/>
      <c r="O52" s="133"/>
      <c r="P52" s="133"/>
    </row>
    <row r="53" spans="2:16">
      <c r="B53" s="133"/>
      <c r="C53" s="133"/>
      <c r="D53" s="133"/>
      <c r="E53" s="133"/>
      <c r="F53" s="133"/>
      <c r="G53" s="133"/>
      <c r="H53" s="133"/>
      <c r="I53" s="225"/>
      <c r="J53" s="133"/>
      <c r="K53" s="133"/>
      <c r="L53" s="133"/>
      <c r="M53" s="133"/>
      <c r="N53" s="133"/>
      <c r="O53" s="133"/>
      <c r="P53" s="133"/>
    </row>
    <row r="54" spans="2:16">
      <c r="B54" s="133"/>
      <c r="C54" s="133"/>
      <c r="D54" s="133"/>
      <c r="E54" s="133"/>
      <c r="F54" s="133"/>
      <c r="G54" s="133"/>
      <c r="H54" s="133"/>
      <c r="I54" s="225"/>
      <c r="J54" s="133"/>
      <c r="K54" s="133"/>
      <c r="L54" s="133"/>
      <c r="M54" s="133"/>
      <c r="N54" s="133"/>
      <c r="O54" s="133"/>
      <c r="P54" s="133"/>
    </row>
    <row r="55" spans="2:16">
      <c r="B55" s="133"/>
      <c r="C55" s="133"/>
      <c r="D55" s="133"/>
      <c r="E55" s="133"/>
      <c r="F55" s="133"/>
      <c r="G55" s="133"/>
      <c r="H55" s="133"/>
      <c r="I55" s="225"/>
      <c r="J55" s="133"/>
      <c r="K55" s="133"/>
      <c r="L55" s="133"/>
      <c r="M55" s="133"/>
      <c r="N55" s="133"/>
      <c r="O55" s="133"/>
      <c r="P55" s="133"/>
    </row>
    <row r="56" spans="2:16">
      <c r="B56" s="133"/>
      <c r="C56" s="133"/>
      <c r="D56" s="133"/>
      <c r="E56" s="133"/>
      <c r="F56" s="133"/>
      <c r="G56" s="133"/>
      <c r="H56" s="133"/>
      <c r="I56" s="225"/>
      <c r="J56" s="133"/>
      <c r="K56" s="133"/>
      <c r="L56" s="133"/>
      <c r="M56" s="133"/>
      <c r="N56" s="133"/>
      <c r="O56" s="133"/>
      <c r="P56" s="133"/>
    </row>
    <row r="57" spans="2:16">
      <c r="B57" s="133"/>
      <c r="C57" s="133"/>
      <c r="D57" s="133"/>
      <c r="E57" s="133"/>
      <c r="F57" s="133"/>
      <c r="G57" s="133"/>
      <c r="H57" s="133"/>
      <c r="I57" s="225"/>
      <c r="J57" s="133"/>
      <c r="K57" s="133"/>
      <c r="L57" s="133"/>
      <c r="M57" s="133"/>
      <c r="N57" s="133"/>
      <c r="O57" s="133"/>
      <c r="P57" s="133"/>
    </row>
    <row r="58" spans="2:16">
      <c r="B58" s="133"/>
      <c r="C58" s="133"/>
      <c r="D58" s="133"/>
      <c r="E58" s="133"/>
      <c r="F58" s="133"/>
      <c r="G58" s="133"/>
      <c r="H58" s="133"/>
      <c r="I58" s="225"/>
      <c r="J58" s="133"/>
      <c r="K58" s="133"/>
      <c r="L58" s="133"/>
      <c r="M58" s="133"/>
      <c r="N58" s="133"/>
      <c r="O58" s="133"/>
      <c r="P58" s="133"/>
    </row>
    <row r="59" spans="2:16">
      <c r="B59" s="133"/>
      <c r="C59" s="133"/>
      <c r="D59" s="133"/>
      <c r="E59" s="133"/>
      <c r="F59" s="133"/>
      <c r="G59" s="133"/>
      <c r="H59" s="133"/>
      <c r="I59" s="225"/>
      <c r="J59" s="133"/>
      <c r="K59" s="133"/>
      <c r="L59" s="133"/>
      <c r="M59" s="133"/>
      <c r="N59" s="133"/>
      <c r="O59" s="133"/>
      <c r="P59" s="133"/>
    </row>
    <row r="60" spans="2:16">
      <c r="B60" s="133"/>
      <c r="C60" s="133"/>
      <c r="D60" s="133"/>
      <c r="E60" s="133"/>
      <c r="F60" s="133"/>
      <c r="G60" s="133"/>
      <c r="H60" s="133"/>
      <c r="I60" s="225"/>
      <c r="J60" s="133"/>
      <c r="K60" s="133"/>
      <c r="L60" s="133"/>
      <c r="M60" s="133"/>
      <c r="N60" s="133"/>
      <c r="O60" s="133"/>
      <c r="P60" s="133"/>
    </row>
    <row r="61" spans="2:16">
      <c r="B61" s="133"/>
      <c r="C61" s="133"/>
      <c r="D61" s="133"/>
      <c r="E61" s="133"/>
      <c r="F61" s="133"/>
      <c r="G61" s="133"/>
      <c r="H61" s="133"/>
      <c r="I61" s="225"/>
      <c r="J61" s="133"/>
      <c r="K61" s="133"/>
      <c r="L61" s="133"/>
      <c r="M61" s="133"/>
      <c r="N61" s="133"/>
      <c r="O61" s="133"/>
      <c r="P61" s="133"/>
    </row>
    <row r="62" spans="2:16">
      <c r="B62" s="133"/>
      <c r="C62" s="133"/>
      <c r="D62" s="133"/>
      <c r="E62" s="133"/>
      <c r="F62" s="133"/>
      <c r="G62" s="133"/>
      <c r="H62" s="133"/>
      <c r="I62" s="225"/>
      <c r="J62" s="133"/>
      <c r="K62" s="133"/>
      <c r="L62" s="133"/>
      <c r="M62" s="133"/>
      <c r="N62" s="133"/>
      <c r="O62" s="133"/>
      <c r="P62" s="133"/>
    </row>
    <row r="63" spans="2:16">
      <c r="B63" s="133"/>
      <c r="C63" s="133"/>
      <c r="D63" s="133"/>
      <c r="E63" s="133"/>
      <c r="F63" s="133"/>
      <c r="G63" s="133"/>
      <c r="H63" s="133"/>
      <c r="I63" s="225"/>
      <c r="J63" s="133"/>
      <c r="K63" s="133"/>
      <c r="L63" s="133"/>
      <c r="M63" s="133"/>
      <c r="N63" s="133"/>
      <c r="O63" s="133"/>
      <c r="P63" s="133"/>
    </row>
    <row r="64" spans="2:16">
      <c r="B64" s="133"/>
      <c r="C64" s="133"/>
      <c r="D64" s="133"/>
      <c r="E64" s="133"/>
      <c r="F64" s="133"/>
      <c r="G64" s="133"/>
      <c r="H64" s="133"/>
      <c r="I64" s="225"/>
      <c r="J64" s="133"/>
      <c r="K64" s="133"/>
      <c r="L64" s="133"/>
      <c r="M64" s="133"/>
      <c r="N64" s="133"/>
      <c r="O64" s="133"/>
      <c r="P64" s="133"/>
    </row>
    <row r="65" spans="2:16">
      <c r="B65" s="133"/>
      <c r="C65" s="133"/>
      <c r="D65" s="133"/>
      <c r="E65" s="133"/>
      <c r="F65" s="133"/>
      <c r="G65" s="133"/>
      <c r="H65" s="133"/>
      <c r="I65" s="225"/>
      <c r="J65" s="133"/>
      <c r="K65" s="133"/>
      <c r="L65" s="133"/>
      <c r="M65" s="133"/>
      <c r="N65" s="133"/>
      <c r="O65" s="133"/>
      <c r="P65" s="133"/>
    </row>
    <row r="66" spans="2:16">
      <c r="B66" s="133"/>
      <c r="C66" s="133"/>
      <c r="D66" s="133"/>
      <c r="E66" s="133"/>
      <c r="F66" s="133"/>
      <c r="G66" s="133"/>
      <c r="H66" s="133"/>
      <c r="I66" s="225"/>
      <c r="J66" s="133"/>
      <c r="K66" s="133"/>
      <c r="L66" s="133"/>
      <c r="M66" s="133"/>
      <c r="N66" s="133"/>
      <c r="O66" s="133"/>
      <c r="P66" s="133"/>
    </row>
    <row r="67" spans="2:16">
      <c r="B67" s="133"/>
      <c r="C67" s="133"/>
      <c r="D67" s="133"/>
      <c r="E67" s="133"/>
      <c r="F67" s="133"/>
      <c r="G67" s="133"/>
      <c r="H67" s="133"/>
      <c r="I67" s="225"/>
      <c r="J67" s="133"/>
      <c r="K67" s="133"/>
      <c r="L67" s="133"/>
      <c r="M67" s="133"/>
      <c r="N67" s="133"/>
      <c r="O67" s="133"/>
      <c r="P67" s="133"/>
    </row>
    <row r="68" spans="2:16">
      <c r="B68" s="133"/>
      <c r="C68" s="133"/>
      <c r="D68" s="133"/>
      <c r="E68" s="133"/>
      <c r="F68" s="133"/>
      <c r="G68" s="133"/>
      <c r="H68" s="133"/>
      <c r="I68" s="225"/>
      <c r="J68" s="133"/>
      <c r="K68" s="133"/>
      <c r="L68" s="133"/>
      <c r="M68" s="133"/>
      <c r="N68" s="133"/>
      <c r="O68" s="133"/>
      <c r="P68" s="133"/>
    </row>
    <row r="69" spans="2:16">
      <c r="B69" s="133"/>
      <c r="C69" s="133"/>
      <c r="D69" s="133"/>
      <c r="E69" s="133"/>
      <c r="F69" s="133"/>
      <c r="G69" s="133"/>
      <c r="H69" s="133"/>
      <c r="I69" s="225"/>
      <c r="J69" s="133"/>
      <c r="K69" s="133"/>
      <c r="L69" s="133"/>
      <c r="M69" s="133"/>
      <c r="N69" s="133"/>
      <c r="O69" s="133"/>
      <c r="P69" s="133"/>
    </row>
    <row r="70" spans="2:16">
      <c r="B70" s="133"/>
      <c r="C70" s="133"/>
      <c r="D70" s="133"/>
      <c r="E70" s="133"/>
      <c r="F70" s="133"/>
      <c r="G70" s="133"/>
      <c r="H70" s="133"/>
      <c r="I70" s="225"/>
      <c r="J70" s="133"/>
      <c r="K70" s="133"/>
      <c r="L70" s="133"/>
      <c r="M70" s="133"/>
      <c r="N70" s="133"/>
      <c r="O70" s="133"/>
      <c r="P70" s="133"/>
    </row>
    <row r="71" spans="2:16">
      <c r="B71" s="133"/>
      <c r="C71" s="133"/>
      <c r="D71" s="133"/>
      <c r="E71" s="133"/>
      <c r="F71" s="133"/>
      <c r="G71" s="133"/>
      <c r="H71" s="133"/>
      <c r="I71" s="225"/>
      <c r="J71" s="133"/>
      <c r="K71" s="133"/>
      <c r="L71" s="133"/>
      <c r="M71" s="133"/>
      <c r="N71" s="133"/>
      <c r="O71" s="133"/>
      <c r="P71" s="133"/>
    </row>
    <row r="72" spans="2:16">
      <c r="B72" s="133"/>
      <c r="C72" s="133"/>
      <c r="D72" s="133"/>
      <c r="E72" s="133"/>
      <c r="F72" s="133"/>
      <c r="G72" s="133"/>
      <c r="H72" s="133"/>
      <c r="I72" s="225"/>
      <c r="J72" s="133"/>
      <c r="K72" s="133"/>
      <c r="L72" s="133"/>
      <c r="M72" s="133"/>
      <c r="N72" s="133"/>
      <c r="O72" s="133"/>
      <c r="P72" s="133"/>
    </row>
    <row r="73" spans="2:16">
      <c r="B73" s="133"/>
      <c r="C73" s="133"/>
      <c r="D73" s="133"/>
      <c r="E73" s="133"/>
      <c r="F73" s="133"/>
      <c r="G73" s="133"/>
      <c r="H73" s="133"/>
      <c r="I73" s="225"/>
      <c r="J73" s="133"/>
      <c r="K73" s="133"/>
      <c r="L73" s="133"/>
      <c r="M73" s="133"/>
      <c r="N73" s="133"/>
      <c r="O73" s="133"/>
      <c r="P73" s="133"/>
    </row>
    <row r="74" spans="2:16">
      <c r="B74" s="133"/>
      <c r="C74" s="133"/>
      <c r="D74" s="133"/>
      <c r="E74" s="133"/>
      <c r="F74" s="133"/>
      <c r="G74" s="133"/>
      <c r="H74" s="133"/>
      <c r="I74" s="225"/>
      <c r="J74" s="133"/>
      <c r="K74" s="133"/>
      <c r="L74" s="133"/>
      <c r="M74" s="133"/>
      <c r="N74" s="133"/>
      <c r="O74" s="133"/>
      <c r="P74" s="133"/>
    </row>
    <row r="75" spans="2:16">
      <c r="B75" s="133"/>
      <c r="C75" s="133"/>
      <c r="D75" s="133"/>
      <c r="E75" s="133"/>
      <c r="F75" s="133"/>
      <c r="G75" s="133"/>
      <c r="H75" s="133"/>
      <c r="I75" s="225"/>
      <c r="J75" s="133"/>
      <c r="K75" s="133"/>
      <c r="L75" s="133"/>
      <c r="M75" s="133"/>
      <c r="N75" s="133"/>
      <c r="O75" s="133"/>
      <c r="P75" s="133"/>
    </row>
    <row r="76" spans="2:16">
      <c r="B76" s="133"/>
      <c r="C76" s="133"/>
      <c r="D76" s="133"/>
      <c r="E76" s="133"/>
      <c r="F76" s="133"/>
      <c r="G76" s="133"/>
      <c r="H76" s="133"/>
      <c r="I76" s="225"/>
      <c r="J76" s="133"/>
      <c r="K76" s="133"/>
      <c r="L76" s="133"/>
      <c r="M76" s="133"/>
      <c r="N76" s="133"/>
      <c r="O76" s="133"/>
      <c r="P76" s="133"/>
    </row>
    <row r="77" spans="2:16">
      <c r="B77" s="133"/>
      <c r="C77" s="133"/>
      <c r="D77" s="133"/>
      <c r="E77" s="133"/>
      <c r="F77" s="133"/>
      <c r="G77" s="133"/>
      <c r="H77" s="133"/>
      <c r="I77" s="225"/>
      <c r="J77" s="133"/>
      <c r="K77" s="133"/>
      <c r="L77" s="133"/>
      <c r="M77" s="133"/>
      <c r="N77" s="133"/>
      <c r="O77" s="133"/>
      <c r="P77" s="133"/>
    </row>
    <row r="78" spans="2:16">
      <c r="B78" s="133"/>
      <c r="C78" s="133"/>
      <c r="D78" s="133"/>
      <c r="E78" s="133"/>
      <c r="F78" s="133"/>
      <c r="G78" s="133"/>
      <c r="H78" s="133"/>
      <c r="I78" s="225"/>
      <c r="J78" s="133"/>
      <c r="K78" s="133"/>
      <c r="L78" s="133"/>
      <c r="M78" s="133"/>
      <c r="N78" s="133"/>
      <c r="O78" s="133"/>
      <c r="P78" s="133"/>
    </row>
    <row r="79" spans="2:16">
      <c r="B79" s="133"/>
      <c r="C79" s="133"/>
      <c r="D79" s="133"/>
      <c r="E79" s="133"/>
      <c r="F79" s="133"/>
      <c r="G79" s="133"/>
      <c r="H79" s="133"/>
      <c r="I79" s="225"/>
      <c r="J79" s="133"/>
      <c r="K79" s="133"/>
      <c r="L79" s="133"/>
      <c r="M79" s="133"/>
      <c r="N79" s="133"/>
      <c r="O79" s="133"/>
      <c r="P79" s="133"/>
    </row>
    <row r="80" spans="2:16">
      <c r="B80" s="133"/>
      <c r="C80" s="133"/>
      <c r="D80" s="133"/>
      <c r="E80" s="133"/>
      <c r="F80" s="133"/>
      <c r="G80" s="133"/>
      <c r="H80" s="133"/>
      <c r="I80" s="225"/>
      <c r="J80" s="133"/>
      <c r="K80" s="133"/>
      <c r="L80" s="133"/>
      <c r="M80" s="133"/>
      <c r="N80" s="133"/>
      <c r="O80" s="133"/>
      <c r="P80" s="133"/>
    </row>
    <row r="81" spans="2:16">
      <c r="B81" s="133"/>
      <c r="C81" s="133"/>
      <c r="D81" s="133"/>
      <c r="E81" s="133"/>
      <c r="F81" s="133"/>
      <c r="G81" s="133"/>
      <c r="H81" s="133"/>
      <c r="I81" s="225"/>
      <c r="J81" s="133"/>
      <c r="K81" s="133"/>
      <c r="L81" s="133"/>
      <c r="M81" s="133"/>
      <c r="N81" s="133"/>
      <c r="O81" s="133"/>
      <c r="P81" s="133"/>
    </row>
    <row r="82" spans="2:16">
      <c r="B82" s="133"/>
      <c r="C82" s="133"/>
      <c r="D82" s="133"/>
      <c r="E82" s="133"/>
      <c r="F82" s="133"/>
      <c r="G82" s="133"/>
      <c r="H82" s="133"/>
      <c r="I82" s="225"/>
      <c r="J82" s="133"/>
      <c r="K82" s="133"/>
      <c r="L82" s="133"/>
      <c r="M82" s="133"/>
      <c r="N82" s="133"/>
      <c r="O82" s="133"/>
      <c r="P82" s="133"/>
    </row>
    <row r="83" spans="2:16">
      <c r="B83" s="133"/>
      <c r="C83" s="133"/>
      <c r="D83" s="133"/>
      <c r="E83" s="133"/>
      <c r="F83" s="133"/>
      <c r="G83" s="133"/>
      <c r="H83" s="133"/>
      <c r="I83" s="225"/>
      <c r="J83" s="133"/>
      <c r="K83" s="133"/>
      <c r="L83" s="133"/>
      <c r="M83" s="133"/>
      <c r="N83" s="133"/>
      <c r="O83" s="133"/>
      <c r="P83" s="133"/>
    </row>
    <row r="84" spans="2:16">
      <c r="B84" s="133"/>
      <c r="C84" s="133"/>
      <c r="D84" s="133"/>
      <c r="E84" s="133"/>
      <c r="F84" s="133"/>
      <c r="G84" s="133"/>
      <c r="H84" s="133"/>
      <c r="I84" s="225"/>
      <c r="J84" s="133"/>
      <c r="K84" s="133"/>
      <c r="L84" s="133"/>
      <c r="M84" s="133"/>
      <c r="N84" s="133"/>
      <c r="O84" s="133"/>
      <c r="P84" s="133"/>
    </row>
    <row r="85" spans="2:16">
      <c r="B85" s="133"/>
      <c r="C85" s="133"/>
      <c r="D85" s="133"/>
      <c r="E85" s="133"/>
      <c r="F85" s="133"/>
      <c r="G85" s="133"/>
      <c r="H85" s="133"/>
      <c r="I85" s="225"/>
      <c r="J85" s="133"/>
      <c r="K85" s="133"/>
      <c r="L85" s="133"/>
      <c r="M85" s="133"/>
      <c r="N85" s="133"/>
      <c r="O85" s="133"/>
      <c r="P85" s="133"/>
    </row>
    <row r="86" spans="2:16">
      <c r="B86" s="133"/>
      <c r="C86" s="133"/>
      <c r="D86" s="133"/>
      <c r="E86" s="133"/>
      <c r="F86" s="133"/>
      <c r="G86" s="133"/>
      <c r="H86" s="133"/>
      <c r="I86" s="225"/>
      <c r="J86" s="133"/>
      <c r="K86" s="133"/>
      <c r="L86" s="133"/>
      <c r="M86" s="133"/>
      <c r="N86" s="133"/>
      <c r="O86" s="133"/>
      <c r="P86" s="133"/>
    </row>
    <row r="87" spans="2:16">
      <c r="B87" s="133"/>
      <c r="C87" s="133"/>
      <c r="D87" s="133"/>
      <c r="E87" s="133"/>
      <c r="F87" s="133"/>
      <c r="G87" s="133"/>
      <c r="H87" s="133"/>
      <c r="I87" s="225"/>
      <c r="J87" s="133"/>
      <c r="K87" s="133"/>
      <c r="L87" s="133"/>
      <c r="M87" s="133"/>
      <c r="N87" s="133"/>
      <c r="O87" s="133"/>
      <c r="P87" s="133"/>
    </row>
    <row r="88" spans="2:16">
      <c r="B88" s="133"/>
      <c r="C88" s="133"/>
      <c r="D88" s="133"/>
      <c r="E88" s="133"/>
      <c r="F88" s="133"/>
      <c r="G88" s="133"/>
      <c r="H88" s="133"/>
      <c r="I88" s="225"/>
      <c r="J88" s="133"/>
      <c r="K88" s="133"/>
      <c r="L88" s="133"/>
      <c r="M88" s="133"/>
      <c r="N88" s="133"/>
      <c r="O88" s="133"/>
      <c r="P88" s="133"/>
    </row>
    <row r="89" spans="2:16">
      <c r="B89" s="133"/>
      <c r="C89" s="133"/>
      <c r="D89" s="133"/>
      <c r="E89" s="133"/>
      <c r="F89" s="133"/>
      <c r="G89" s="133"/>
      <c r="H89" s="133"/>
      <c r="I89" s="225"/>
      <c r="J89" s="133"/>
      <c r="K89" s="133"/>
      <c r="L89" s="133"/>
      <c r="M89" s="133"/>
      <c r="N89" s="133"/>
      <c r="O89" s="133"/>
      <c r="P89" s="133"/>
    </row>
    <row r="90" spans="2:16">
      <c r="B90" s="133"/>
      <c r="C90" s="133"/>
      <c r="D90" s="133"/>
      <c r="E90" s="133"/>
      <c r="F90" s="133"/>
      <c r="G90" s="133"/>
      <c r="H90" s="133"/>
      <c r="I90" s="225"/>
      <c r="J90" s="133"/>
      <c r="K90" s="133"/>
      <c r="L90" s="133"/>
      <c r="M90" s="133"/>
      <c r="N90" s="133"/>
      <c r="O90" s="133"/>
      <c r="P90" s="133"/>
    </row>
    <row r="91" spans="2:16">
      <c r="B91" s="133"/>
      <c r="C91" s="133"/>
      <c r="D91" s="133"/>
      <c r="E91" s="133"/>
      <c r="F91" s="133"/>
      <c r="G91" s="133"/>
      <c r="H91" s="133"/>
      <c r="I91" s="225"/>
      <c r="J91" s="133"/>
      <c r="K91" s="133"/>
      <c r="L91" s="133"/>
      <c r="M91" s="133"/>
      <c r="N91" s="133"/>
      <c r="O91" s="133"/>
      <c r="P91" s="133"/>
    </row>
    <row r="92" spans="2:16">
      <c r="B92" s="133"/>
      <c r="C92" s="133"/>
      <c r="D92" s="133"/>
      <c r="E92" s="133"/>
      <c r="F92" s="133"/>
      <c r="G92" s="133"/>
      <c r="H92" s="133"/>
      <c r="I92" s="225"/>
      <c r="J92" s="133"/>
      <c r="K92" s="133"/>
      <c r="L92" s="133"/>
      <c r="M92" s="133"/>
      <c r="N92" s="133"/>
      <c r="O92" s="133"/>
      <c r="P92" s="133"/>
    </row>
    <row r="93" spans="2:16">
      <c r="B93" s="133"/>
      <c r="C93" s="133"/>
      <c r="D93" s="133"/>
      <c r="E93" s="133"/>
      <c r="F93" s="133"/>
      <c r="G93" s="133"/>
      <c r="H93" s="133"/>
      <c r="I93" s="225"/>
      <c r="J93" s="133"/>
      <c r="K93" s="133"/>
      <c r="L93" s="133"/>
      <c r="M93" s="133"/>
      <c r="N93" s="133"/>
      <c r="O93" s="133"/>
      <c r="P93" s="133"/>
    </row>
    <row r="94" spans="2:16">
      <c r="B94" s="133"/>
      <c r="C94" s="133"/>
      <c r="D94" s="133"/>
      <c r="E94" s="133"/>
      <c r="F94" s="133"/>
      <c r="G94" s="133"/>
      <c r="H94" s="133"/>
      <c r="I94" s="225"/>
      <c r="J94" s="133"/>
      <c r="K94" s="133"/>
      <c r="L94" s="133"/>
      <c r="M94" s="133"/>
      <c r="N94" s="133"/>
      <c r="O94" s="133"/>
      <c r="P94" s="133"/>
    </row>
    <row r="95" spans="2:16">
      <c r="B95" s="133"/>
      <c r="C95" s="133"/>
      <c r="D95" s="133"/>
      <c r="E95" s="133"/>
      <c r="F95" s="133"/>
      <c r="G95" s="133"/>
      <c r="H95" s="133"/>
      <c r="I95" s="225"/>
      <c r="J95" s="133"/>
      <c r="K95" s="133"/>
      <c r="L95" s="133"/>
      <c r="M95" s="133"/>
      <c r="N95" s="133"/>
      <c r="O95" s="133"/>
      <c r="P95" s="133"/>
    </row>
    <row r="96" spans="2:16">
      <c r="B96" s="133"/>
      <c r="C96" s="133"/>
      <c r="D96" s="133"/>
      <c r="E96" s="133"/>
      <c r="F96" s="133"/>
      <c r="G96" s="133"/>
      <c r="H96" s="133"/>
      <c r="I96" s="225"/>
      <c r="J96" s="133"/>
      <c r="K96" s="133"/>
      <c r="L96" s="133"/>
      <c r="M96" s="133"/>
      <c r="N96" s="133"/>
      <c r="O96" s="133"/>
      <c r="P96" s="133"/>
    </row>
    <row r="97" spans="2:16">
      <c r="B97" s="133"/>
      <c r="C97" s="133"/>
      <c r="D97" s="133"/>
      <c r="E97" s="133"/>
      <c r="F97" s="133"/>
      <c r="G97" s="133"/>
      <c r="H97" s="133"/>
      <c r="I97" s="225"/>
      <c r="J97" s="133"/>
      <c r="K97" s="133"/>
      <c r="L97" s="133"/>
      <c r="M97" s="133"/>
      <c r="N97" s="133"/>
      <c r="O97" s="133"/>
      <c r="P97" s="133"/>
    </row>
    <row r="98" spans="2:16">
      <c r="B98" s="133"/>
      <c r="C98" s="133"/>
      <c r="D98" s="133"/>
      <c r="E98" s="133"/>
      <c r="F98" s="133"/>
      <c r="G98" s="133"/>
      <c r="H98" s="133"/>
      <c r="I98" s="225"/>
      <c r="J98" s="133"/>
      <c r="K98" s="133"/>
      <c r="L98" s="133"/>
      <c r="M98" s="133"/>
      <c r="N98" s="133"/>
      <c r="O98" s="133"/>
      <c r="P98" s="133"/>
    </row>
    <row r="99" spans="2:16">
      <c r="B99" s="133"/>
      <c r="C99" s="133"/>
      <c r="D99" s="133"/>
      <c r="E99" s="133"/>
      <c r="F99" s="133"/>
      <c r="G99" s="133"/>
      <c r="H99" s="133"/>
      <c r="I99" s="225"/>
      <c r="J99" s="133"/>
      <c r="K99" s="133"/>
      <c r="L99" s="133"/>
      <c r="M99" s="133"/>
      <c r="N99" s="133"/>
      <c r="O99" s="133"/>
      <c r="P99" s="133"/>
    </row>
    <row r="100" spans="2:16">
      <c r="B100" s="133"/>
      <c r="C100" s="133"/>
      <c r="D100" s="133"/>
      <c r="E100" s="133"/>
      <c r="F100" s="133"/>
      <c r="G100" s="133"/>
      <c r="H100" s="133"/>
      <c r="I100" s="225"/>
      <c r="J100" s="133"/>
      <c r="K100" s="133"/>
      <c r="L100" s="133"/>
      <c r="M100" s="133"/>
      <c r="N100" s="133"/>
      <c r="O100" s="133"/>
      <c r="P100" s="133"/>
    </row>
    <row r="101" spans="2:16">
      <c r="B101" s="133"/>
      <c r="C101" s="133"/>
      <c r="D101" s="133"/>
      <c r="E101" s="133"/>
      <c r="F101" s="133"/>
      <c r="G101" s="133"/>
      <c r="H101" s="133"/>
      <c r="I101" s="225"/>
      <c r="J101" s="133"/>
      <c r="K101" s="133"/>
      <c r="L101" s="133"/>
      <c r="M101" s="133"/>
      <c r="N101" s="133"/>
      <c r="O101" s="133"/>
      <c r="P101" s="133"/>
    </row>
    <row r="102" spans="2:16">
      <c r="B102" s="133"/>
      <c r="C102" s="133"/>
      <c r="D102" s="133"/>
      <c r="E102" s="133"/>
      <c r="F102" s="133"/>
      <c r="G102" s="133"/>
      <c r="H102" s="133"/>
      <c r="I102" s="225"/>
      <c r="J102" s="133"/>
      <c r="K102" s="133"/>
      <c r="L102" s="133"/>
      <c r="M102" s="133"/>
      <c r="N102" s="133"/>
      <c r="O102" s="133"/>
      <c r="P102" s="133"/>
    </row>
    <row r="103" spans="2:16">
      <c r="B103" s="133"/>
      <c r="C103" s="133"/>
      <c r="D103" s="133"/>
      <c r="E103" s="133"/>
      <c r="F103" s="133"/>
      <c r="G103" s="133"/>
      <c r="H103" s="133"/>
      <c r="I103" s="225"/>
      <c r="J103" s="133"/>
      <c r="K103" s="133"/>
      <c r="L103" s="133"/>
      <c r="M103" s="133"/>
      <c r="N103" s="133"/>
      <c r="O103" s="133"/>
      <c r="P103" s="133"/>
    </row>
    <row r="104" spans="2:16">
      <c r="B104" s="133"/>
      <c r="C104" s="133"/>
      <c r="D104" s="133"/>
      <c r="E104" s="133"/>
      <c r="F104" s="133"/>
      <c r="G104" s="133"/>
      <c r="H104" s="133"/>
      <c r="I104" s="225"/>
      <c r="J104" s="133"/>
      <c r="K104" s="133"/>
      <c r="L104" s="133"/>
      <c r="M104" s="133"/>
      <c r="N104" s="133"/>
      <c r="O104" s="133"/>
      <c r="P104" s="133"/>
    </row>
    <row r="105" spans="2:16">
      <c r="B105" s="133"/>
      <c r="C105" s="133"/>
      <c r="D105" s="133"/>
      <c r="E105" s="133"/>
      <c r="F105" s="133"/>
      <c r="G105" s="133"/>
      <c r="H105" s="133"/>
      <c r="I105" s="225"/>
      <c r="J105" s="133"/>
      <c r="K105" s="133"/>
      <c r="L105" s="133"/>
      <c r="M105" s="133"/>
      <c r="N105" s="133"/>
      <c r="O105" s="133"/>
      <c r="P105" s="133"/>
    </row>
    <row r="106" spans="2:16">
      <c r="B106" s="133"/>
      <c r="C106" s="133"/>
      <c r="D106" s="133"/>
      <c r="E106" s="133"/>
      <c r="F106" s="133"/>
      <c r="G106" s="133"/>
      <c r="H106" s="133"/>
      <c r="I106" s="225"/>
      <c r="J106" s="133"/>
      <c r="K106" s="133"/>
      <c r="L106" s="133"/>
      <c r="M106" s="133"/>
      <c r="N106" s="133"/>
      <c r="O106" s="133"/>
      <c r="P106" s="133"/>
    </row>
    <row r="107" spans="2:16">
      <c r="B107" s="133"/>
      <c r="C107" s="133"/>
      <c r="D107" s="133"/>
      <c r="E107" s="133"/>
      <c r="F107" s="133"/>
      <c r="G107" s="133"/>
      <c r="H107" s="133"/>
      <c r="I107" s="225"/>
      <c r="J107" s="133"/>
      <c r="K107" s="133"/>
      <c r="L107" s="133"/>
      <c r="M107" s="133"/>
      <c r="N107" s="133"/>
      <c r="O107" s="133"/>
      <c r="P107" s="133"/>
    </row>
    <row r="108" spans="2:16">
      <c r="B108" s="133"/>
      <c r="C108" s="133"/>
      <c r="D108" s="133"/>
      <c r="E108" s="133"/>
      <c r="F108" s="133"/>
      <c r="G108" s="133"/>
      <c r="H108" s="133"/>
      <c r="I108" s="225"/>
      <c r="J108" s="133"/>
      <c r="K108" s="133"/>
      <c r="L108" s="133"/>
      <c r="M108" s="133"/>
      <c r="N108" s="133"/>
      <c r="O108" s="133"/>
      <c r="P108" s="133"/>
    </row>
    <row r="109" spans="2:16">
      <c r="B109" s="133"/>
      <c r="C109" s="133"/>
      <c r="D109" s="133"/>
      <c r="E109" s="133"/>
      <c r="F109" s="133"/>
      <c r="G109" s="133"/>
      <c r="H109" s="133"/>
      <c r="I109" s="225"/>
      <c r="J109" s="133"/>
      <c r="K109" s="133"/>
      <c r="L109" s="133"/>
      <c r="M109" s="133"/>
      <c r="N109" s="133"/>
      <c r="O109" s="133"/>
      <c r="P109" s="133"/>
    </row>
    <row r="110" spans="2:16">
      <c r="B110" s="133"/>
      <c r="C110" s="133"/>
      <c r="D110" s="133"/>
      <c r="E110" s="133"/>
      <c r="F110" s="133"/>
      <c r="G110" s="133"/>
      <c r="H110" s="133"/>
      <c r="I110" s="225"/>
      <c r="J110" s="133"/>
      <c r="K110" s="133"/>
      <c r="L110" s="133"/>
      <c r="M110" s="133"/>
      <c r="N110" s="133"/>
      <c r="O110" s="133"/>
      <c r="P110" s="133"/>
    </row>
    <row r="111" spans="2:16">
      <c r="B111" s="133"/>
      <c r="C111" s="133"/>
      <c r="D111" s="133"/>
      <c r="E111" s="133"/>
      <c r="F111" s="133"/>
      <c r="G111" s="133"/>
      <c r="H111" s="133"/>
      <c r="I111" s="225"/>
      <c r="J111" s="133"/>
      <c r="K111" s="133"/>
      <c r="L111" s="133"/>
      <c r="M111" s="133"/>
      <c r="N111" s="133"/>
      <c r="O111" s="133"/>
      <c r="P111" s="133"/>
    </row>
    <row r="112" spans="2:16">
      <c r="B112" s="133"/>
      <c r="C112" s="133"/>
      <c r="D112" s="133"/>
      <c r="E112" s="133"/>
      <c r="F112" s="133"/>
      <c r="G112" s="133"/>
      <c r="H112" s="133"/>
      <c r="I112" s="225"/>
      <c r="J112" s="133"/>
      <c r="K112" s="133"/>
      <c r="L112" s="133"/>
      <c r="M112" s="133"/>
      <c r="N112" s="133"/>
      <c r="O112" s="133"/>
      <c r="P112" s="133"/>
    </row>
    <row r="113" spans="2:16">
      <c r="B113" s="133"/>
      <c r="C113" s="133"/>
      <c r="D113" s="133"/>
      <c r="E113" s="133"/>
      <c r="F113" s="133"/>
      <c r="G113" s="133"/>
      <c r="H113" s="133"/>
      <c r="I113" s="225"/>
      <c r="J113" s="133"/>
      <c r="K113" s="133"/>
      <c r="L113" s="133"/>
      <c r="M113" s="133"/>
      <c r="N113" s="133"/>
      <c r="O113" s="133"/>
      <c r="P113" s="133"/>
    </row>
    <row r="114" spans="2:16">
      <c r="B114" s="133"/>
      <c r="C114" s="133"/>
      <c r="D114" s="133"/>
      <c r="E114" s="133"/>
      <c r="F114" s="133"/>
      <c r="G114" s="133"/>
      <c r="H114" s="133"/>
      <c r="I114" s="225"/>
      <c r="J114" s="133"/>
      <c r="K114" s="133"/>
      <c r="L114" s="133"/>
      <c r="M114" s="133"/>
      <c r="N114" s="133"/>
      <c r="O114" s="133"/>
      <c r="P114" s="133"/>
    </row>
    <row r="115" spans="2:16">
      <c r="B115" s="133"/>
      <c r="C115" s="133"/>
      <c r="D115" s="133"/>
      <c r="E115" s="133"/>
      <c r="F115" s="133"/>
      <c r="G115" s="133"/>
      <c r="H115" s="133"/>
      <c r="I115" s="225"/>
      <c r="J115" s="133"/>
      <c r="K115" s="133"/>
      <c r="L115" s="133"/>
      <c r="M115" s="133"/>
      <c r="N115" s="133"/>
      <c r="O115" s="133"/>
      <c r="P115" s="133"/>
    </row>
    <row r="116" spans="2:16">
      <c r="B116" s="133"/>
      <c r="C116" s="133"/>
      <c r="D116" s="133"/>
      <c r="E116" s="133"/>
      <c r="F116" s="133"/>
      <c r="G116" s="133"/>
      <c r="H116" s="133"/>
      <c r="I116" s="225"/>
      <c r="J116" s="133"/>
      <c r="K116" s="133"/>
      <c r="L116" s="133"/>
      <c r="M116" s="133"/>
      <c r="N116" s="133"/>
      <c r="O116" s="133"/>
      <c r="P116" s="133"/>
    </row>
    <row r="117" spans="2:16">
      <c r="B117" s="133"/>
      <c r="C117" s="133"/>
      <c r="D117" s="133"/>
      <c r="E117" s="133"/>
      <c r="F117" s="133"/>
      <c r="G117" s="133"/>
      <c r="H117" s="133"/>
      <c r="I117" s="225"/>
      <c r="J117" s="133"/>
      <c r="K117" s="133"/>
      <c r="L117" s="133"/>
      <c r="M117" s="133"/>
      <c r="N117" s="133"/>
      <c r="O117" s="133"/>
      <c r="P117" s="133"/>
    </row>
    <row r="118" spans="2:16">
      <c r="B118" s="133"/>
      <c r="C118" s="133"/>
      <c r="D118" s="133"/>
      <c r="E118" s="133"/>
      <c r="F118" s="133"/>
      <c r="G118" s="133"/>
      <c r="H118" s="133"/>
      <c r="I118" s="225"/>
      <c r="J118" s="133"/>
      <c r="K118" s="133"/>
      <c r="L118" s="133"/>
      <c r="M118" s="133"/>
      <c r="N118" s="133"/>
      <c r="O118" s="133"/>
      <c r="P118" s="133"/>
    </row>
    <row r="119" spans="14:16">
      <c r="N119" s="133"/>
      <c r="O119" s="133"/>
      <c r="P119" s="133"/>
    </row>
    <row r="120" spans="14:16">
      <c r="N120" s="133"/>
      <c r="O120" s="133"/>
      <c r="P120" s="133"/>
    </row>
    <row r="121" spans="14:16">
      <c r="N121" s="133"/>
      <c r="O121" s="133"/>
      <c r="P121" s="133"/>
    </row>
    <row r="122" spans="14:16">
      <c r="N122" s="133"/>
      <c r="O122" s="133"/>
      <c r="P122" s="133"/>
    </row>
    <row r="123" spans="14:16">
      <c r="N123" s="133"/>
      <c r="O123" s="133"/>
      <c r="P123" s="133"/>
    </row>
    <row r="124" spans="14:16">
      <c r="N124" s="133"/>
      <c r="O124" s="133"/>
      <c r="P124" s="133"/>
    </row>
    <row r="125" spans="14:16">
      <c r="N125" s="133"/>
      <c r="O125" s="133"/>
      <c r="P125" s="133"/>
    </row>
    <row r="126" spans="14:16">
      <c r="N126" s="133"/>
      <c r="O126" s="133"/>
      <c r="P126" s="133"/>
    </row>
    <row r="127" spans="14:16">
      <c r="N127" s="133"/>
      <c r="O127" s="133"/>
      <c r="P127" s="133"/>
    </row>
    <row r="128" spans="14:16">
      <c r="N128" s="133"/>
      <c r="O128" s="133"/>
      <c r="P128" s="133"/>
    </row>
    <row r="129" spans="14:16">
      <c r="N129" s="133"/>
      <c r="O129" s="133"/>
      <c r="P129" s="133"/>
    </row>
    <row r="130" spans="14:16">
      <c r="N130" s="133"/>
      <c r="O130" s="133"/>
      <c r="P130" s="133"/>
    </row>
    <row r="131" spans="14:16">
      <c r="N131" s="133"/>
      <c r="O131" s="133"/>
      <c r="P131" s="133"/>
    </row>
    <row r="132" spans="14:16">
      <c r="N132" s="133"/>
      <c r="O132" s="133"/>
      <c r="P132" s="133"/>
    </row>
    <row r="133" spans="14:16">
      <c r="N133" s="133"/>
      <c r="O133" s="133"/>
      <c r="P133" s="133"/>
    </row>
    <row r="134" spans="14:16">
      <c r="N134" s="133"/>
      <c r="O134" s="133"/>
      <c r="P134" s="133"/>
    </row>
    <row r="135" spans="14:16">
      <c r="N135" s="133"/>
      <c r="O135" s="133"/>
      <c r="P135" s="133"/>
    </row>
    <row r="136" spans="14:16">
      <c r="N136" s="133"/>
      <c r="O136" s="133"/>
      <c r="P136" s="133"/>
    </row>
    <row r="137" spans="14:16">
      <c r="N137" s="133"/>
      <c r="O137" s="133"/>
      <c r="P137" s="133"/>
    </row>
    <row r="138" spans="14:16">
      <c r="N138" s="133"/>
      <c r="O138" s="133"/>
      <c r="P138" s="133"/>
    </row>
    <row r="139" spans="14:16">
      <c r="N139" s="133"/>
      <c r="O139" s="133"/>
      <c r="P139" s="133"/>
    </row>
    <row r="140" spans="14:16">
      <c r="N140" s="133"/>
      <c r="O140" s="133"/>
      <c r="P140" s="133"/>
    </row>
    <row r="141" spans="14:16">
      <c r="N141" s="133"/>
      <c r="O141" s="133"/>
      <c r="P141" s="133"/>
    </row>
    <row r="142" spans="14:16">
      <c r="N142" s="133"/>
      <c r="O142" s="133"/>
      <c r="P142" s="133"/>
    </row>
    <row r="143" spans="14:16">
      <c r="N143" s="133"/>
      <c r="O143" s="133"/>
      <c r="P143" s="133"/>
    </row>
    <row r="144" spans="14:16">
      <c r="N144" s="133"/>
      <c r="O144" s="133"/>
      <c r="P144" s="133"/>
    </row>
    <row r="145" spans="14:16">
      <c r="N145" s="133"/>
      <c r="O145" s="133"/>
      <c r="P145" s="133"/>
    </row>
    <row r="146" spans="14:16">
      <c r="N146" s="133"/>
      <c r="O146" s="133"/>
      <c r="P146" s="133"/>
    </row>
    <row r="147" spans="14:16">
      <c r="N147" s="133"/>
      <c r="O147" s="133"/>
      <c r="P147" s="133"/>
    </row>
    <row r="148" spans="14:16">
      <c r="N148" s="133"/>
      <c r="O148" s="133"/>
      <c r="P148" s="133"/>
    </row>
    <row r="149" spans="14:16">
      <c r="N149" s="133"/>
      <c r="O149" s="133"/>
      <c r="P149" s="133"/>
    </row>
    <row r="150" spans="14:16">
      <c r="N150" s="133"/>
      <c r="O150" s="133"/>
      <c r="P150" s="133"/>
    </row>
    <row r="151" spans="14:16">
      <c r="N151" s="133"/>
      <c r="O151" s="133"/>
      <c r="P151" s="133"/>
    </row>
    <row r="152" spans="14:16">
      <c r="N152" s="133"/>
      <c r="O152" s="133"/>
      <c r="P152" s="133"/>
    </row>
    <row r="153" spans="14:16">
      <c r="N153" s="133"/>
      <c r="O153" s="133"/>
      <c r="P153" s="133"/>
    </row>
    <row r="154" spans="14:16">
      <c r="N154" s="133"/>
      <c r="O154" s="133"/>
      <c r="P154" s="133"/>
    </row>
    <row r="155" spans="14:16">
      <c r="N155" s="133"/>
      <c r="O155" s="133"/>
      <c r="P155" s="133"/>
    </row>
    <row r="156" spans="14:16">
      <c r="N156" s="133"/>
      <c r="O156" s="133"/>
      <c r="P156" s="133"/>
    </row>
    <row r="157" spans="14:16">
      <c r="N157" s="133"/>
      <c r="O157" s="133"/>
      <c r="P157" s="133"/>
    </row>
    <row r="158" spans="14:16">
      <c r="N158" s="133"/>
      <c r="O158" s="133"/>
      <c r="P158" s="133"/>
    </row>
    <row r="159" spans="14:16">
      <c r="N159" s="133"/>
      <c r="O159" s="133"/>
      <c r="P159" s="133"/>
    </row>
    <row r="160" spans="14:16">
      <c r="N160" s="133"/>
      <c r="O160" s="133"/>
      <c r="P160" s="133"/>
    </row>
    <row r="161" spans="14:16">
      <c r="N161" s="133"/>
      <c r="O161" s="133"/>
      <c r="P161" s="133"/>
    </row>
    <row r="162" spans="14:16">
      <c r="N162" s="133"/>
      <c r="O162" s="133"/>
      <c r="P162" s="133"/>
    </row>
    <row r="163" spans="14:16">
      <c r="N163" s="133"/>
      <c r="O163" s="133"/>
      <c r="P163" s="133"/>
    </row>
    <row r="164" spans="14:16">
      <c r="N164" s="133"/>
      <c r="O164" s="133"/>
      <c r="P164" s="133"/>
    </row>
    <row r="165" spans="14:16">
      <c r="N165" s="133"/>
      <c r="O165" s="133"/>
      <c r="P165" s="133"/>
    </row>
    <row r="166" spans="14:16">
      <c r="N166" s="133"/>
      <c r="O166" s="133"/>
      <c r="P166" s="133"/>
    </row>
    <row r="167" spans="14:16">
      <c r="N167" s="133"/>
      <c r="O167" s="133"/>
      <c r="P167" s="133"/>
    </row>
    <row r="168" spans="14:16">
      <c r="N168" s="133"/>
      <c r="O168" s="133"/>
      <c r="P168" s="133"/>
    </row>
    <row r="169" spans="14:16">
      <c r="N169" s="133"/>
      <c r="O169" s="133"/>
      <c r="P169" s="133"/>
    </row>
    <row r="170" spans="14:16">
      <c r="N170" s="133"/>
      <c r="O170" s="133"/>
      <c r="P170" s="133"/>
    </row>
    <row r="171" spans="14:16">
      <c r="N171" s="133"/>
      <c r="O171" s="133"/>
      <c r="P171" s="133"/>
    </row>
    <row r="172" spans="14:16">
      <c r="N172" s="133"/>
      <c r="O172" s="133"/>
      <c r="P172" s="133"/>
    </row>
    <row r="173" spans="14:16">
      <c r="N173" s="133"/>
      <c r="O173" s="133"/>
      <c r="P173" s="133"/>
    </row>
    <row r="174" spans="14:16">
      <c r="N174" s="133"/>
      <c r="O174" s="133"/>
      <c r="P174" s="133"/>
    </row>
    <row r="175" spans="14:16">
      <c r="N175" s="133"/>
      <c r="O175" s="133"/>
      <c r="P175" s="133"/>
    </row>
    <row r="176" spans="14:16">
      <c r="N176" s="133"/>
      <c r="O176" s="133"/>
      <c r="P176" s="133"/>
    </row>
    <row r="177" spans="14:16">
      <c r="N177" s="133"/>
      <c r="O177" s="133"/>
      <c r="P177" s="133"/>
    </row>
    <row r="178" spans="14:16">
      <c r="N178" s="133"/>
      <c r="O178" s="133"/>
      <c r="P178" s="133"/>
    </row>
    <row r="179" spans="14:16">
      <c r="N179" s="133"/>
      <c r="O179" s="133"/>
      <c r="P179" s="133"/>
    </row>
    <row r="180" spans="14:16">
      <c r="N180" s="133"/>
      <c r="O180" s="133"/>
      <c r="P180" s="133"/>
    </row>
    <row r="181" spans="14:16">
      <c r="N181" s="133"/>
      <c r="O181" s="133"/>
      <c r="P181" s="133"/>
    </row>
    <row r="182" spans="14:16">
      <c r="N182" s="133"/>
      <c r="O182" s="133"/>
      <c r="P182" s="133"/>
    </row>
    <row r="183" spans="14:16">
      <c r="N183" s="133"/>
      <c r="O183" s="133"/>
      <c r="P183" s="133"/>
    </row>
    <row r="184" spans="14:16">
      <c r="N184" s="133"/>
      <c r="O184" s="133"/>
      <c r="P184" s="133"/>
    </row>
    <row r="185" spans="14:16">
      <c r="N185" s="133"/>
      <c r="O185" s="133"/>
      <c r="P185" s="133"/>
    </row>
    <row r="186" spans="14:16">
      <c r="N186" s="133"/>
      <c r="O186" s="133"/>
      <c r="P186" s="133"/>
    </row>
    <row r="187" spans="14:16">
      <c r="N187" s="133"/>
      <c r="O187" s="133"/>
      <c r="P187" s="133"/>
    </row>
    <row r="188" spans="14:16">
      <c r="N188" s="133"/>
      <c r="O188" s="133"/>
      <c r="P188" s="133"/>
    </row>
    <row r="189" spans="14:16">
      <c r="N189" s="133"/>
      <c r="O189" s="133"/>
      <c r="P189" s="133"/>
    </row>
    <row r="190" spans="14:16">
      <c r="N190" s="133"/>
      <c r="O190" s="133"/>
      <c r="P190" s="133"/>
    </row>
    <row r="191" spans="14:16">
      <c r="N191" s="133"/>
      <c r="O191" s="133"/>
      <c r="P191" s="133"/>
    </row>
    <row r="192" spans="14:16">
      <c r="N192" s="133"/>
      <c r="O192" s="133"/>
      <c r="P192" s="133"/>
    </row>
    <row r="193" spans="14:16">
      <c r="N193" s="133"/>
      <c r="O193" s="133"/>
      <c r="P193" s="133"/>
    </row>
    <row r="194" spans="14:16">
      <c r="N194" s="133"/>
      <c r="O194" s="133"/>
      <c r="P194" s="133"/>
    </row>
    <row r="195" spans="14:16">
      <c r="N195" s="133"/>
      <c r="O195" s="133"/>
      <c r="P195" s="133"/>
    </row>
    <row r="196" spans="14:16">
      <c r="N196" s="133"/>
      <c r="O196" s="133"/>
      <c r="P196" s="133"/>
    </row>
    <row r="197" spans="14:16">
      <c r="N197" s="133"/>
      <c r="O197" s="133"/>
      <c r="P197" s="133"/>
    </row>
    <row r="198" spans="14:16">
      <c r="N198" s="133"/>
      <c r="O198" s="133"/>
      <c r="P198" s="133"/>
    </row>
    <row r="199" spans="14:16">
      <c r="N199" s="133"/>
      <c r="O199" s="133"/>
      <c r="P199" s="133"/>
    </row>
    <row r="200" spans="14:16">
      <c r="N200" s="133"/>
      <c r="O200" s="133"/>
      <c r="P200" s="133"/>
    </row>
    <row r="201" spans="14:16">
      <c r="N201" s="133"/>
      <c r="O201" s="133"/>
      <c r="P201" s="133"/>
    </row>
    <row r="202" spans="14:16">
      <c r="N202" s="133"/>
      <c r="O202" s="133"/>
      <c r="P202" s="133"/>
    </row>
    <row r="203" spans="14:16">
      <c r="N203" s="133"/>
      <c r="O203" s="133"/>
      <c r="P203" s="133"/>
    </row>
    <row r="204" spans="14:16">
      <c r="N204" s="133"/>
      <c r="O204" s="133"/>
      <c r="P204" s="133"/>
    </row>
    <row r="205" spans="14:16">
      <c r="N205" s="133"/>
      <c r="O205" s="133"/>
      <c r="P205" s="133"/>
    </row>
    <row r="206" spans="14:16">
      <c r="N206" s="133"/>
      <c r="O206" s="133"/>
      <c r="P206" s="133"/>
    </row>
    <row r="207" spans="14:16">
      <c r="N207" s="133"/>
      <c r="O207" s="133"/>
      <c r="P207" s="133"/>
    </row>
    <row r="208" spans="14:16">
      <c r="N208" s="133"/>
      <c r="O208" s="133"/>
      <c r="P208" s="133"/>
    </row>
    <row r="209" spans="14:16">
      <c r="N209" s="133"/>
      <c r="O209" s="133"/>
      <c r="P209" s="133"/>
    </row>
    <row r="210" spans="14:16">
      <c r="N210" s="133"/>
      <c r="O210" s="133"/>
      <c r="P210" s="133"/>
    </row>
    <row r="211" spans="14:16">
      <c r="N211" s="133"/>
      <c r="O211" s="133"/>
      <c r="P211" s="133"/>
    </row>
    <row r="212" spans="14:16">
      <c r="N212" s="133"/>
      <c r="O212" s="133"/>
      <c r="P212" s="133"/>
    </row>
    <row r="213" spans="14:16">
      <c r="N213" s="133"/>
      <c r="O213" s="133"/>
      <c r="P213" s="133"/>
    </row>
    <row r="214" spans="14:16">
      <c r="N214" s="133"/>
      <c r="O214" s="133"/>
      <c r="P214" s="133"/>
    </row>
    <row r="215" spans="14:16">
      <c r="N215" s="133"/>
      <c r="O215" s="133"/>
      <c r="P215" s="133"/>
    </row>
    <row r="216" spans="14:16">
      <c r="N216" s="133"/>
      <c r="O216" s="133"/>
      <c r="P216" s="133"/>
    </row>
    <row r="217" spans="14:16">
      <c r="N217" s="133"/>
      <c r="O217" s="133"/>
      <c r="P217" s="133"/>
    </row>
    <row r="218" spans="14:16">
      <c r="N218" s="133"/>
      <c r="O218" s="133"/>
      <c r="P218" s="133"/>
    </row>
    <row r="219" spans="14:16">
      <c r="N219" s="133"/>
      <c r="O219" s="133"/>
      <c r="P219" s="133"/>
    </row>
    <row r="220" spans="14:16">
      <c r="N220" s="133"/>
      <c r="O220" s="133"/>
      <c r="P220" s="133"/>
    </row>
    <row r="221" spans="14:16">
      <c r="N221" s="133"/>
      <c r="O221" s="133"/>
      <c r="P221" s="133"/>
    </row>
    <row r="222" spans="14:16">
      <c r="N222" s="133"/>
      <c r="O222" s="133"/>
      <c r="P222" s="133"/>
    </row>
    <row r="223" spans="14:16">
      <c r="N223" s="133"/>
      <c r="O223" s="133"/>
      <c r="P223" s="133"/>
    </row>
    <row r="224" spans="14:16">
      <c r="N224" s="133"/>
      <c r="O224" s="133"/>
      <c r="P224" s="133"/>
    </row>
    <row r="225" spans="14:16">
      <c r="N225" s="133"/>
      <c r="O225" s="133"/>
      <c r="P225" s="133"/>
    </row>
    <row r="226" spans="14:16">
      <c r="N226" s="133"/>
      <c r="O226" s="133"/>
      <c r="P226" s="133"/>
    </row>
    <row r="227" spans="14:16">
      <c r="N227" s="133"/>
      <c r="O227" s="133"/>
      <c r="P227" s="133"/>
    </row>
    <row r="228" spans="14:16">
      <c r="N228" s="133"/>
      <c r="O228" s="133"/>
      <c r="P228" s="133"/>
    </row>
    <row r="229" spans="14:16">
      <c r="N229" s="133"/>
      <c r="O229" s="133"/>
      <c r="P229" s="133"/>
    </row>
    <row r="230" spans="14:16">
      <c r="N230" s="133"/>
      <c r="O230" s="133"/>
      <c r="P230" s="133"/>
    </row>
    <row r="231" spans="14:16">
      <c r="N231" s="133"/>
      <c r="O231" s="133"/>
      <c r="P231" s="133"/>
    </row>
  </sheetData>
  <mergeCells count="21">
    <mergeCell ref="B1:W1"/>
    <mergeCell ref="T4:U4"/>
    <mergeCell ref="V4:W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conditionalFormatting sqref="D42:J42">
    <cfRule type="cellIs" dxfId="1" priority="2" stopIfTrue="1" operator="notEqual">
      <formula>"比例相同"</formula>
    </cfRule>
  </conditionalFormatting>
  <conditionalFormatting sqref="S19:S22 J6:J10 J12:J14 J22:J23 J25:J27 J37 J29:J31 J33:J35 S24 S6:S17 S26:S30">
    <cfRule type="cellIs" dxfId="1" priority="3" stopIfTrue="1" operator="equal">
      <formula>"关注"</formula>
    </cfRule>
  </conditionalFormatting>
  <conditionalFormatting sqref="D39:J40 D43:J43">
    <cfRule type="cellIs" dxfId="1" priority="1" stopIfTrue="1" operator="notEqual">
      <formula>"平衡"</formula>
    </cfRule>
  </conditionalFormatting>
  <printOptions horizontalCentered="1"/>
  <pageMargins left="0.51" right="0.36" top="0.84" bottom="0.36" header="0.44" footer="0.3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3"/>
  <sheetViews>
    <sheetView topLeftCell="B1" workbookViewId="0">
      <selection activeCell="P10" sqref="P10"/>
    </sheetView>
  </sheetViews>
  <sheetFormatPr defaultColWidth="9" defaultRowHeight="21.95" customHeight="1"/>
  <cols>
    <col min="1" max="1" width="16.375" style="165" customWidth="1"/>
    <col min="2" max="2" width="13.5" style="166" customWidth="1"/>
    <col min="3" max="3" width="35.5" style="165" customWidth="1"/>
    <col min="4" max="4" width="14.375" style="165" customWidth="1"/>
    <col min="5" max="5" width="10.75" style="165" customWidth="1"/>
    <col min="6" max="10" width="11.875" style="165" customWidth="1"/>
    <col min="11" max="11" width="7.875" style="164" customWidth="1"/>
    <col min="12" max="12" width="6.75" style="165" hidden="1" customWidth="1"/>
    <col min="13" max="16" width="9" style="166"/>
    <col min="17" max="16384" width="9" style="165"/>
  </cols>
  <sheetData>
    <row r="1" ht="53.25" customHeight="1" spans="3:11">
      <c r="C1" s="167" t="s">
        <v>24</v>
      </c>
      <c r="D1" s="167"/>
      <c r="E1" s="167"/>
      <c r="F1" s="167"/>
      <c r="G1" s="167"/>
      <c r="H1" s="167"/>
      <c r="I1" s="167"/>
      <c r="J1" s="167"/>
      <c r="K1" s="167"/>
    </row>
    <row r="2" ht="20.1" customHeight="1" spans="3:11">
      <c r="C2" s="5" t="s">
        <v>220</v>
      </c>
      <c r="D2" s="168"/>
      <c r="E2" s="168"/>
      <c r="F2" s="7" t="s">
        <v>229</v>
      </c>
      <c r="G2" s="168"/>
      <c r="H2" s="168"/>
      <c r="I2" s="7" t="s">
        <v>80</v>
      </c>
      <c r="J2" s="168"/>
      <c r="K2" s="185"/>
    </row>
    <row r="3" ht="20.1" customHeight="1" spans="3:11">
      <c r="C3" s="7" t="s">
        <v>81</v>
      </c>
      <c r="D3" s="168"/>
      <c r="E3" s="168"/>
      <c r="F3" s="7" t="s">
        <v>230</v>
      </c>
      <c r="G3" s="168"/>
      <c r="H3" s="168"/>
      <c r="I3" s="7" t="s">
        <v>82</v>
      </c>
      <c r="J3" s="168"/>
      <c r="K3" s="185"/>
    </row>
    <row r="4" customHeight="1" spans="3:12">
      <c r="C4" s="169" t="s">
        <v>37</v>
      </c>
      <c r="D4" s="169" t="s">
        <v>38</v>
      </c>
      <c r="E4" s="169" t="s">
        <v>39</v>
      </c>
      <c r="F4" s="169" t="s">
        <v>231</v>
      </c>
      <c r="G4" s="169" t="s">
        <v>232</v>
      </c>
      <c r="H4" s="169" t="s">
        <v>233</v>
      </c>
      <c r="I4" s="169" t="s">
        <v>234</v>
      </c>
      <c r="J4" s="169" t="s">
        <v>237</v>
      </c>
      <c r="K4" s="186" t="s">
        <v>224</v>
      </c>
      <c r="L4" s="187" t="s">
        <v>238</v>
      </c>
    </row>
    <row r="5" s="164" customFormat="1" customHeight="1" spans="1:16">
      <c r="A5" s="170"/>
      <c r="B5" s="171"/>
      <c r="C5" s="172"/>
      <c r="D5" s="172" t="s">
        <v>38</v>
      </c>
      <c r="E5" s="172" t="s">
        <v>39</v>
      </c>
      <c r="F5" s="172"/>
      <c r="G5" s="172"/>
      <c r="H5" s="172"/>
      <c r="I5" s="172"/>
      <c r="J5" s="172"/>
      <c r="K5" s="188"/>
      <c r="L5" s="187"/>
      <c r="M5" s="189"/>
      <c r="N5" s="189"/>
      <c r="O5" s="189"/>
      <c r="P5" s="189"/>
    </row>
    <row r="6" customHeight="1" spans="1:12">
      <c r="A6" s="173"/>
      <c r="B6" s="174"/>
      <c r="C6" s="175" t="s">
        <v>239</v>
      </c>
      <c r="D6" s="176"/>
      <c r="E6" s="176"/>
      <c r="F6" s="177"/>
      <c r="G6" s="177"/>
      <c r="H6" s="177"/>
      <c r="I6" s="190"/>
      <c r="J6" s="190"/>
      <c r="K6" s="191"/>
      <c r="L6" s="177">
        <f>ABS(G6)</f>
        <v>0</v>
      </c>
    </row>
    <row r="7" customHeight="1" spans="1:12">
      <c r="A7" s="173"/>
      <c r="B7" s="174"/>
      <c r="C7" s="175" t="s">
        <v>240</v>
      </c>
      <c r="D7" s="176"/>
      <c r="E7" s="176"/>
      <c r="F7" s="177"/>
      <c r="G7" s="177"/>
      <c r="H7" s="177"/>
      <c r="I7" s="190"/>
      <c r="J7" s="190"/>
      <c r="K7" s="191"/>
      <c r="L7" s="177">
        <f>ABS(G7)</f>
        <v>0</v>
      </c>
    </row>
    <row r="8" customHeight="1" spans="1:12">
      <c r="A8" s="178"/>
      <c r="B8" s="179"/>
      <c r="C8" s="175" t="s">
        <v>241</v>
      </c>
      <c r="D8" s="176"/>
      <c r="E8" s="176"/>
      <c r="F8" s="177"/>
      <c r="G8" s="177"/>
      <c r="H8" s="177"/>
      <c r="I8" s="190"/>
      <c r="J8" s="190"/>
      <c r="K8" s="191"/>
      <c r="L8" s="177">
        <f>ABS(G8)</f>
        <v>0</v>
      </c>
    </row>
    <row r="9" customHeight="1" spans="1:12">
      <c r="A9" s="173"/>
      <c r="B9" s="174"/>
      <c r="C9" s="180" t="s">
        <v>242</v>
      </c>
      <c r="D9" s="181"/>
      <c r="E9" s="181"/>
      <c r="F9" s="182"/>
      <c r="G9" s="182"/>
      <c r="H9" s="182"/>
      <c r="I9" s="192"/>
      <c r="J9" s="192"/>
      <c r="K9" s="193"/>
      <c r="L9" s="177">
        <f>ABS(G10)</f>
        <v>0</v>
      </c>
    </row>
    <row r="10" customHeight="1" spans="1:12">
      <c r="A10" s="173"/>
      <c r="B10" s="174"/>
      <c r="C10" s="175" t="s">
        <v>243</v>
      </c>
      <c r="D10" s="176"/>
      <c r="E10" s="176"/>
      <c r="F10" s="177"/>
      <c r="G10" s="177"/>
      <c r="H10" s="177"/>
      <c r="I10" s="190"/>
      <c r="J10" s="190"/>
      <c r="K10" s="191"/>
      <c r="L10" s="177">
        <f>ABS(G11)</f>
        <v>0</v>
      </c>
    </row>
    <row r="11" customHeight="1" spans="1:12">
      <c r="A11" s="173"/>
      <c r="B11" s="174"/>
      <c r="C11" s="175" t="s">
        <v>244</v>
      </c>
      <c r="D11" s="176"/>
      <c r="E11" s="176"/>
      <c r="F11" s="177"/>
      <c r="G11" s="177"/>
      <c r="H11" s="177"/>
      <c r="I11" s="190"/>
      <c r="J11" s="190"/>
      <c r="K11" s="191"/>
      <c r="L11" s="177">
        <f>ABS(G12)</f>
        <v>0</v>
      </c>
    </row>
    <row r="12" customHeight="1" spans="1:12">
      <c r="A12" s="173"/>
      <c r="B12" s="174"/>
      <c r="C12" s="175" t="s">
        <v>245</v>
      </c>
      <c r="D12" s="176"/>
      <c r="E12" s="176"/>
      <c r="F12" s="177"/>
      <c r="G12" s="177"/>
      <c r="H12" s="177"/>
      <c r="I12" s="190"/>
      <c r="J12" s="190"/>
      <c r="K12" s="191"/>
      <c r="L12" s="177">
        <f>ABS(G13)</f>
        <v>0</v>
      </c>
    </row>
    <row r="13" customHeight="1" spans="1:12">
      <c r="A13" s="173"/>
      <c r="B13" s="174"/>
      <c r="C13" s="175" t="s">
        <v>246</v>
      </c>
      <c r="D13" s="176"/>
      <c r="E13" s="176"/>
      <c r="F13" s="177"/>
      <c r="G13" s="177"/>
      <c r="H13" s="177"/>
      <c r="I13" s="190"/>
      <c r="J13" s="190"/>
      <c r="K13" s="191"/>
      <c r="L13" s="177">
        <f>ABS(G15)</f>
        <v>0</v>
      </c>
    </row>
    <row r="14" customHeight="1" spans="1:12">
      <c r="A14" s="173"/>
      <c r="B14" s="174"/>
      <c r="C14" s="180" t="s">
        <v>48</v>
      </c>
      <c r="D14" s="181"/>
      <c r="E14" s="181"/>
      <c r="F14" s="182"/>
      <c r="G14" s="182"/>
      <c r="H14" s="182"/>
      <c r="I14" s="192"/>
      <c r="J14" s="192"/>
      <c r="K14" s="193"/>
      <c r="L14" s="177">
        <f>ABS(G16)</f>
        <v>0</v>
      </c>
    </row>
    <row r="15" customHeight="1" spans="1:12">
      <c r="A15" s="183"/>
      <c r="B15" s="174"/>
      <c r="C15" s="175" t="s">
        <v>247</v>
      </c>
      <c r="D15" s="176"/>
      <c r="E15" s="176"/>
      <c r="F15" s="177"/>
      <c r="G15" s="177"/>
      <c r="H15" s="177"/>
      <c r="I15" s="190"/>
      <c r="J15" s="190"/>
      <c r="K15" s="191"/>
      <c r="L15" s="177">
        <f>ABS(G17)</f>
        <v>0</v>
      </c>
    </row>
    <row r="16" customHeight="1" spans="1:12">
      <c r="A16" s="183"/>
      <c r="B16" s="174"/>
      <c r="C16" s="184" t="s">
        <v>248</v>
      </c>
      <c r="D16" s="176"/>
      <c r="E16" s="176"/>
      <c r="F16" s="177"/>
      <c r="G16" s="177"/>
      <c r="H16" s="177"/>
      <c r="I16" s="190"/>
      <c r="J16" s="190"/>
      <c r="K16" s="191"/>
      <c r="L16" s="177">
        <f>ABS(G18)</f>
        <v>0</v>
      </c>
    </row>
    <row r="17" customHeight="1" spans="1:12">
      <c r="A17" s="183"/>
      <c r="B17" s="174"/>
      <c r="C17" s="184" t="s">
        <v>249</v>
      </c>
      <c r="D17" s="176"/>
      <c r="E17" s="176"/>
      <c r="F17" s="177"/>
      <c r="G17" s="177"/>
      <c r="H17" s="177"/>
      <c r="I17" s="190"/>
      <c r="J17" s="190"/>
      <c r="K17" s="191"/>
      <c r="L17" s="177">
        <f>ABS(G20)</f>
        <v>0</v>
      </c>
    </row>
    <row r="18" customHeight="1" spans="1:12">
      <c r="A18" s="183"/>
      <c r="B18" s="174"/>
      <c r="C18" s="184" t="s">
        <v>250</v>
      </c>
      <c r="D18" s="176"/>
      <c r="E18" s="176"/>
      <c r="F18" s="177"/>
      <c r="G18" s="177"/>
      <c r="H18" s="177"/>
      <c r="I18" s="190"/>
      <c r="J18" s="190"/>
      <c r="K18" s="191"/>
      <c r="L18" s="177">
        <f>ABS(G23)</f>
        <v>0</v>
      </c>
    </row>
    <row r="19" customHeight="1" spans="1:12">
      <c r="A19" s="183"/>
      <c r="B19" s="174"/>
      <c r="C19" s="180" t="s">
        <v>53</v>
      </c>
      <c r="D19" s="181"/>
      <c r="E19" s="181"/>
      <c r="F19" s="182"/>
      <c r="G19" s="182"/>
      <c r="H19" s="182"/>
      <c r="I19" s="192"/>
      <c r="J19" s="192"/>
      <c r="K19" s="193"/>
      <c r="L19" s="177">
        <f t="shared" ref="L19:L24" si="0">ABS(G25)</f>
        <v>0</v>
      </c>
    </row>
    <row r="20" customHeight="1" spans="1:12">
      <c r="A20" s="183"/>
      <c r="B20" s="174"/>
      <c r="C20" s="184" t="s">
        <v>251</v>
      </c>
      <c r="D20" s="176"/>
      <c r="E20" s="176"/>
      <c r="F20" s="177"/>
      <c r="G20" s="177"/>
      <c r="H20" s="177"/>
      <c r="I20" s="190"/>
      <c r="J20" s="190"/>
      <c r="K20" s="191"/>
      <c r="L20" s="177">
        <f t="shared" si="0"/>
        <v>0</v>
      </c>
    </row>
    <row r="21" customHeight="1" spans="1:12">
      <c r="A21" s="183"/>
      <c r="B21" s="174"/>
      <c r="C21" s="180" t="s">
        <v>55</v>
      </c>
      <c r="D21" s="181"/>
      <c r="E21" s="181"/>
      <c r="F21" s="182"/>
      <c r="G21" s="182"/>
      <c r="H21" s="182"/>
      <c r="I21" s="192"/>
      <c r="J21" s="192"/>
      <c r="K21" s="193"/>
      <c r="L21" s="177">
        <f t="shared" si="0"/>
        <v>0</v>
      </c>
    </row>
    <row r="22" customHeight="1" spans="1:12">
      <c r="A22" s="183"/>
      <c r="B22" s="174"/>
      <c r="C22" s="184" t="s">
        <v>252</v>
      </c>
      <c r="D22" s="176"/>
      <c r="E22" s="176"/>
      <c r="F22" s="177"/>
      <c r="G22" s="177"/>
      <c r="H22" s="177"/>
      <c r="I22" s="190"/>
      <c r="J22" s="190"/>
      <c r="K22" s="191"/>
      <c r="L22" s="177">
        <f t="shared" si="0"/>
        <v>0</v>
      </c>
    </row>
    <row r="23" customHeight="1" spans="1:12">
      <c r="A23" s="183"/>
      <c r="B23" s="174"/>
      <c r="C23" s="184" t="s">
        <v>253</v>
      </c>
      <c r="D23" s="176"/>
      <c r="E23" s="176"/>
      <c r="F23" s="177"/>
      <c r="G23" s="177"/>
      <c r="H23" s="177"/>
      <c r="I23" s="190"/>
      <c r="J23" s="190"/>
      <c r="K23" s="191"/>
      <c r="L23" s="177">
        <f t="shared" si="0"/>
        <v>0</v>
      </c>
    </row>
    <row r="24" customHeight="1" spans="1:12">
      <c r="A24" s="170"/>
      <c r="B24" s="171"/>
      <c r="C24" s="180" t="s">
        <v>58</v>
      </c>
      <c r="D24" s="181"/>
      <c r="E24" s="181"/>
      <c r="F24" s="182"/>
      <c r="G24" s="182"/>
      <c r="H24" s="182"/>
      <c r="I24" s="192"/>
      <c r="J24" s="192"/>
      <c r="K24" s="193"/>
      <c r="L24" s="177">
        <f t="shared" si="0"/>
        <v>0</v>
      </c>
    </row>
    <row r="25" customHeight="1" spans="1:12">
      <c r="A25" s="183"/>
      <c r="B25" s="174"/>
      <c r="C25" s="184" t="s">
        <v>254</v>
      </c>
      <c r="D25" s="176"/>
      <c r="E25" s="176"/>
      <c r="F25" s="177"/>
      <c r="G25" s="177"/>
      <c r="H25" s="177"/>
      <c r="I25" s="190"/>
      <c r="J25" s="190"/>
      <c r="K25" s="191"/>
      <c r="L25" s="177">
        <f>ABS(G32)</f>
        <v>0</v>
      </c>
    </row>
    <row r="26" customHeight="1" spans="1:12">
      <c r="A26" s="183"/>
      <c r="B26" s="174"/>
      <c r="C26" s="184" t="s">
        <v>255</v>
      </c>
      <c r="D26" s="176"/>
      <c r="E26" s="176"/>
      <c r="F26" s="177"/>
      <c r="G26" s="177"/>
      <c r="H26" s="177"/>
      <c r="I26" s="190"/>
      <c r="J26" s="190"/>
      <c r="K26" s="191"/>
      <c r="L26" s="177">
        <f>ABS(G33)</f>
        <v>0</v>
      </c>
    </row>
    <row r="27" customHeight="1" spans="1:12">
      <c r="A27" s="183"/>
      <c r="B27" s="174"/>
      <c r="C27" s="184" t="s">
        <v>256</v>
      </c>
      <c r="D27" s="176"/>
      <c r="E27" s="176"/>
      <c r="F27" s="177"/>
      <c r="G27" s="177"/>
      <c r="H27" s="177"/>
      <c r="I27" s="190"/>
      <c r="J27" s="190"/>
      <c r="K27" s="191"/>
      <c r="L27" s="177">
        <f>ABS(G34)</f>
        <v>0</v>
      </c>
    </row>
    <row r="28" customHeight="1" spans="1:12">
      <c r="A28" s="183"/>
      <c r="B28" s="174"/>
      <c r="C28" s="184" t="s">
        <v>257</v>
      </c>
      <c r="D28" s="176"/>
      <c r="E28" s="176"/>
      <c r="F28" s="177"/>
      <c r="G28" s="177"/>
      <c r="H28" s="177"/>
      <c r="I28" s="190"/>
      <c r="J28" s="190"/>
      <c r="K28" s="191"/>
      <c r="L28" s="177">
        <f>ABS(G35)</f>
        <v>0</v>
      </c>
    </row>
    <row r="29" customHeight="1" spans="1:12">
      <c r="A29" s="183"/>
      <c r="B29" s="174"/>
      <c r="C29" s="184" t="s">
        <v>258</v>
      </c>
      <c r="D29" s="176"/>
      <c r="E29" s="176"/>
      <c r="F29" s="177"/>
      <c r="G29" s="177"/>
      <c r="H29" s="177"/>
      <c r="I29" s="190"/>
      <c r="J29" s="190"/>
      <c r="K29" s="191"/>
      <c r="L29" s="194"/>
    </row>
    <row r="30" customHeight="1" spans="1:12">
      <c r="A30" s="183"/>
      <c r="B30" s="174"/>
      <c r="C30" s="184" t="s">
        <v>64</v>
      </c>
      <c r="D30" s="176"/>
      <c r="E30" s="176"/>
      <c r="F30" s="177"/>
      <c r="G30" s="177"/>
      <c r="H30" s="177"/>
      <c r="I30" s="190"/>
      <c r="J30" s="190"/>
      <c r="K30" s="191"/>
      <c r="L30" s="194"/>
    </row>
    <row r="31" customHeight="1" spans="1:12">
      <c r="A31" s="178"/>
      <c r="B31" s="179"/>
      <c r="C31" s="180" t="s">
        <v>65</v>
      </c>
      <c r="D31" s="181"/>
      <c r="E31" s="181"/>
      <c r="F31" s="182"/>
      <c r="G31" s="182"/>
      <c r="H31" s="182"/>
      <c r="I31" s="192"/>
      <c r="J31" s="192"/>
      <c r="K31" s="193"/>
      <c r="L31" s="194"/>
    </row>
    <row r="32" customHeight="1" spans="1:12">
      <c r="A32" s="170"/>
      <c r="B32" s="171"/>
      <c r="C32" s="184" t="s">
        <v>259</v>
      </c>
      <c r="D32" s="176"/>
      <c r="E32" s="176"/>
      <c r="F32" s="177"/>
      <c r="G32" s="177"/>
      <c r="H32" s="177"/>
      <c r="I32" s="190"/>
      <c r="J32" s="190"/>
      <c r="K32" s="191"/>
      <c r="L32" s="194"/>
    </row>
    <row r="33" customHeight="1" spans="1:12">
      <c r="A33" s="178"/>
      <c r="B33" s="179"/>
      <c r="C33" s="184" t="s">
        <v>260</v>
      </c>
      <c r="D33" s="176"/>
      <c r="E33" s="176"/>
      <c r="F33" s="177"/>
      <c r="G33" s="177"/>
      <c r="H33" s="177"/>
      <c r="I33" s="190"/>
      <c r="J33" s="190"/>
      <c r="K33" s="191"/>
      <c r="L33" s="194"/>
    </row>
    <row r="34" customHeight="1" spans="1:12">
      <c r="A34" s="178"/>
      <c r="B34" s="179"/>
      <c r="C34" s="184" t="s">
        <v>261</v>
      </c>
      <c r="D34" s="176"/>
      <c r="E34" s="176"/>
      <c r="F34" s="177"/>
      <c r="G34" s="177"/>
      <c r="H34" s="177"/>
      <c r="I34" s="190"/>
      <c r="J34" s="190"/>
      <c r="K34" s="191"/>
      <c r="L34" s="194"/>
    </row>
    <row r="35" customHeight="1" spans="1:12">
      <c r="A35" s="178"/>
      <c r="B35" s="179"/>
      <c r="C35" s="184" t="s">
        <v>262</v>
      </c>
      <c r="D35" s="176"/>
      <c r="E35" s="176"/>
      <c r="F35" s="177"/>
      <c r="G35" s="177"/>
      <c r="H35" s="177"/>
      <c r="I35" s="190"/>
      <c r="J35" s="190"/>
      <c r="K35" s="191"/>
      <c r="L35" s="194"/>
    </row>
    <row r="36" customHeight="1" spans="1:12">
      <c r="A36" s="170"/>
      <c r="B36" s="171"/>
      <c r="C36" s="180" t="s">
        <v>70</v>
      </c>
      <c r="D36" s="181"/>
      <c r="E36" s="181"/>
      <c r="F36" s="182"/>
      <c r="G36" s="182"/>
      <c r="H36" s="182"/>
      <c r="I36" s="192"/>
      <c r="J36" s="192"/>
      <c r="K36" s="193"/>
      <c r="L36" s="194"/>
    </row>
    <row r="37" customHeight="1" spans="1:12">
      <c r="A37" s="178"/>
      <c r="B37" s="179"/>
      <c r="C37" s="178"/>
      <c r="D37" s="178"/>
      <c r="E37" s="178"/>
      <c r="F37" s="178"/>
      <c r="G37" s="178"/>
      <c r="H37" s="178"/>
      <c r="I37" s="178"/>
      <c r="J37" s="178"/>
      <c r="K37" s="170"/>
      <c r="L37" s="178"/>
    </row>
    <row r="38" customHeight="1" spans="1:12">
      <c r="A38" s="178"/>
      <c r="B38" s="179"/>
      <c r="C38" s="178"/>
      <c r="D38" s="178"/>
      <c r="E38" s="178"/>
      <c r="F38" s="178"/>
      <c r="G38" s="178"/>
      <c r="H38" s="178"/>
      <c r="I38" s="178"/>
      <c r="J38" s="178"/>
      <c r="K38" s="170"/>
      <c r="L38" s="178"/>
    </row>
    <row r="39" customHeight="1" spans="1:12">
      <c r="A39" s="178"/>
      <c r="B39" s="179"/>
      <c r="C39" s="178"/>
      <c r="D39" s="178"/>
      <c r="E39" s="178"/>
      <c r="F39" s="178"/>
      <c r="G39" s="178"/>
      <c r="H39" s="178"/>
      <c r="I39" s="178"/>
      <c r="J39" s="178"/>
      <c r="K39" s="170"/>
      <c r="L39" s="178"/>
    </row>
    <row r="40" customHeight="1" spans="1:12">
      <c r="A40" s="178"/>
      <c r="B40" s="179"/>
      <c r="C40" s="178"/>
      <c r="D40" s="178"/>
      <c r="E40" s="178"/>
      <c r="F40" s="178"/>
      <c r="G40" s="178"/>
      <c r="H40" s="178"/>
      <c r="I40" s="178"/>
      <c r="J40" s="178"/>
      <c r="K40" s="170"/>
      <c r="L40" s="178"/>
    </row>
    <row r="41" customHeight="1" spans="1:12">
      <c r="A41" s="178"/>
      <c r="B41" s="179"/>
      <c r="C41" s="178"/>
      <c r="D41" s="178"/>
      <c r="E41" s="178"/>
      <c r="F41" s="178"/>
      <c r="G41" s="178"/>
      <c r="H41" s="178"/>
      <c r="I41" s="178"/>
      <c r="J41" s="178"/>
      <c r="K41" s="170"/>
      <c r="L41" s="178"/>
    </row>
    <row r="42" customHeight="1" spans="1:12">
      <c r="A42" s="178"/>
      <c r="B42" s="179"/>
      <c r="C42" s="178"/>
      <c r="D42" s="178"/>
      <c r="E42" s="178"/>
      <c r="F42" s="178"/>
      <c r="G42" s="178"/>
      <c r="H42" s="178"/>
      <c r="I42" s="178"/>
      <c r="J42" s="178"/>
      <c r="K42" s="170"/>
      <c r="L42" s="178"/>
    </row>
    <row r="43" customHeight="1" spans="1:12">
      <c r="A43" s="178"/>
      <c r="B43" s="179"/>
      <c r="C43" s="178"/>
      <c r="D43" s="178"/>
      <c r="E43" s="178"/>
      <c r="F43" s="178"/>
      <c r="G43" s="178"/>
      <c r="H43" s="178"/>
      <c r="I43" s="178"/>
      <c r="J43" s="178"/>
      <c r="K43" s="170"/>
      <c r="L43" s="178"/>
    </row>
    <row r="44" customHeight="1" spans="1:12">
      <c r="A44" s="178"/>
      <c r="B44" s="179"/>
      <c r="C44" s="178"/>
      <c r="D44" s="178"/>
      <c r="E44" s="178"/>
      <c r="F44" s="178"/>
      <c r="G44" s="178"/>
      <c r="H44" s="178"/>
      <c r="I44" s="178"/>
      <c r="J44" s="178"/>
      <c r="K44" s="170"/>
      <c r="L44" s="178"/>
    </row>
    <row r="45" customHeight="1" spans="1:12">
      <c r="A45" s="178"/>
      <c r="B45" s="179"/>
      <c r="C45" s="178"/>
      <c r="D45" s="178"/>
      <c r="E45" s="178"/>
      <c r="F45" s="178"/>
      <c r="G45" s="178"/>
      <c r="H45" s="178"/>
      <c r="I45" s="178"/>
      <c r="J45" s="178"/>
      <c r="K45" s="170"/>
      <c r="L45" s="178"/>
    </row>
    <row r="46" customHeight="1" spans="1:12">
      <c r="A46" s="178"/>
      <c r="B46" s="179"/>
      <c r="C46" s="178"/>
      <c r="D46" s="178"/>
      <c r="E46" s="178"/>
      <c r="F46" s="178"/>
      <c r="G46" s="178"/>
      <c r="H46" s="178"/>
      <c r="I46" s="178"/>
      <c r="J46" s="178"/>
      <c r="K46" s="170"/>
      <c r="L46" s="178"/>
    </row>
    <row r="47" customHeight="1" spans="1:12">
      <c r="A47" s="178"/>
      <c r="B47" s="179"/>
      <c r="C47" s="178"/>
      <c r="D47" s="178"/>
      <c r="E47" s="178"/>
      <c r="F47" s="178"/>
      <c r="G47" s="178"/>
      <c r="H47" s="178"/>
      <c r="I47" s="178"/>
      <c r="J47" s="178"/>
      <c r="K47" s="170"/>
      <c r="L47" s="178"/>
    </row>
    <row r="48" customHeight="1" spans="1:12">
      <c r="A48" s="178"/>
      <c r="B48" s="179"/>
      <c r="C48" s="178"/>
      <c r="D48" s="178"/>
      <c r="E48" s="178"/>
      <c r="F48" s="178"/>
      <c r="G48" s="178"/>
      <c r="H48" s="178"/>
      <c r="I48" s="178"/>
      <c r="J48" s="178"/>
      <c r="K48" s="170"/>
      <c r="L48" s="178"/>
    </row>
    <row r="49" customHeight="1" spans="1:12">
      <c r="A49" s="178"/>
      <c r="B49" s="179"/>
      <c r="C49" s="178"/>
      <c r="D49" s="178"/>
      <c r="E49" s="178"/>
      <c r="F49" s="178"/>
      <c r="G49" s="178"/>
      <c r="H49" s="178"/>
      <c r="I49" s="178"/>
      <c r="J49" s="178"/>
      <c r="K49" s="170"/>
      <c r="L49" s="178"/>
    </row>
    <row r="50" customHeight="1" spans="1:12">
      <c r="A50" s="178"/>
      <c r="B50" s="179"/>
      <c r="C50" s="178"/>
      <c r="D50" s="178"/>
      <c r="E50" s="178"/>
      <c r="F50" s="178"/>
      <c r="G50" s="178"/>
      <c r="H50" s="178"/>
      <c r="I50" s="178"/>
      <c r="J50" s="178"/>
      <c r="K50" s="170"/>
      <c r="L50" s="178"/>
    </row>
    <row r="51" customHeight="1" spans="1:12">
      <c r="A51" s="178"/>
      <c r="B51" s="179"/>
      <c r="C51" s="178"/>
      <c r="D51" s="178"/>
      <c r="E51" s="178"/>
      <c r="F51" s="178"/>
      <c r="G51" s="178"/>
      <c r="H51" s="178"/>
      <c r="I51" s="178"/>
      <c r="J51" s="178"/>
      <c r="K51" s="170"/>
      <c r="L51" s="178"/>
    </row>
    <row r="52" customHeight="1" spans="1:12">
      <c r="A52" s="178"/>
      <c r="B52" s="179"/>
      <c r="C52" s="178"/>
      <c r="D52" s="178"/>
      <c r="E52" s="178"/>
      <c r="F52" s="178"/>
      <c r="G52" s="178"/>
      <c r="H52" s="178"/>
      <c r="I52" s="178"/>
      <c r="J52" s="178"/>
      <c r="K52" s="170"/>
      <c r="L52" s="178"/>
    </row>
    <row r="53" customHeight="1" spans="1:12">
      <c r="A53" s="178"/>
      <c r="B53" s="179"/>
      <c r="C53" s="178"/>
      <c r="D53" s="178"/>
      <c r="E53" s="178"/>
      <c r="F53" s="178"/>
      <c r="G53" s="178"/>
      <c r="H53" s="178"/>
      <c r="I53" s="178"/>
      <c r="J53" s="178"/>
      <c r="K53" s="170"/>
      <c r="L53" s="178"/>
    </row>
    <row r="54" customHeight="1" spans="1:12">
      <c r="A54" s="178"/>
      <c r="B54" s="179"/>
      <c r="C54" s="178"/>
      <c r="D54" s="178"/>
      <c r="E54" s="178"/>
      <c r="F54" s="178"/>
      <c r="G54" s="178"/>
      <c r="H54" s="178"/>
      <c r="I54" s="178"/>
      <c r="J54" s="178"/>
      <c r="K54" s="170"/>
      <c r="L54" s="178"/>
    </row>
    <row r="55" customHeight="1" spans="1:12">
      <c r="A55" s="178"/>
      <c r="B55" s="179"/>
      <c r="C55" s="178"/>
      <c r="D55" s="178"/>
      <c r="E55" s="178"/>
      <c r="F55" s="178"/>
      <c r="G55" s="178"/>
      <c r="H55" s="178"/>
      <c r="I55" s="178"/>
      <c r="J55" s="178"/>
      <c r="K55" s="170"/>
      <c r="L55" s="178"/>
    </row>
    <row r="56" customHeight="1" spans="1:12">
      <c r="A56" s="178"/>
      <c r="B56" s="179"/>
      <c r="C56" s="178"/>
      <c r="D56" s="178"/>
      <c r="E56" s="178"/>
      <c r="F56" s="178"/>
      <c r="G56" s="178"/>
      <c r="H56" s="178"/>
      <c r="I56" s="178"/>
      <c r="J56" s="178"/>
      <c r="K56" s="170"/>
      <c r="L56" s="178"/>
    </row>
    <row r="57" customHeight="1" spans="1:12">
      <c r="A57" s="178"/>
      <c r="B57" s="179"/>
      <c r="C57" s="178"/>
      <c r="D57" s="178"/>
      <c r="E57" s="178"/>
      <c r="F57" s="178"/>
      <c r="G57" s="178"/>
      <c r="H57" s="178"/>
      <c r="I57" s="178"/>
      <c r="J57" s="178"/>
      <c r="K57" s="170"/>
      <c r="L57" s="178"/>
    </row>
    <row r="58" customHeight="1" spans="1:12">
      <c r="A58" s="178"/>
      <c r="B58" s="179"/>
      <c r="C58" s="178"/>
      <c r="D58" s="178"/>
      <c r="E58" s="178"/>
      <c r="F58" s="178"/>
      <c r="G58" s="178"/>
      <c r="H58" s="178"/>
      <c r="I58" s="178"/>
      <c r="J58" s="178"/>
      <c r="K58" s="170"/>
      <c r="L58" s="178"/>
    </row>
    <row r="59" customHeight="1" spans="1:12">
      <c r="A59" s="178"/>
      <c r="B59" s="179"/>
      <c r="C59" s="178"/>
      <c r="D59" s="178"/>
      <c r="E59" s="178"/>
      <c r="F59" s="178"/>
      <c r="G59" s="178"/>
      <c r="H59" s="178"/>
      <c r="I59" s="178"/>
      <c r="J59" s="178"/>
      <c r="K59" s="170"/>
      <c r="L59" s="178"/>
    </row>
    <row r="60" customHeight="1" spans="1:12">
      <c r="A60" s="178"/>
      <c r="B60" s="179"/>
      <c r="C60" s="178"/>
      <c r="D60" s="178"/>
      <c r="E60" s="178"/>
      <c r="F60" s="178"/>
      <c r="G60" s="178"/>
      <c r="H60" s="178"/>
      <c r="I60" s="178"/>
      <c r="J60" s="178"/>
      <c r="K60" s="170"/>
      <c r="L60" s="178"/>
    </row>
    <row r="61" customHeight="1" spans="1:12">
      <c r="A61" s="178"/>
      <c r="B61" s="179"/>
      <c r="C61" s="178"/>
      <c r="D61" s="178"/>
      <c r="E61" s="178"/>
      <c r="F61" s="178"/>
      <c r="G61" s="178"/>
      <c r="H61" s="178"/>
      <c r="I61" s="178"/>
      <c r="J61" s="178"/>
      <c r="K61" s="170"/>
      <c r="L61" s="178"/>
    </row>
    <row r="62" customHeight="1" spans="1:12">
      <c r="A62" s="178"/>
      <c r="B62" s="179"/>
      <c r="C62" s="178"/>
      <c r="D62" s="178"/>
      <c r="E62" s="178"/>
      <c r="F62" s="178"/>
      <c r="G62" s="178"/>
      <c r="H62" s="178"/>
      <c r="I62" s="178"/>
      <c r="J62" s="178"/>
      <c r="K62" s="170"/>
      <c r="L62" s="178"/>
    </row>
    <row r="63" customHeight="1" spans="1:12">
      <c r="A63" s="178"/>
      <c r="B63" s="179"/>
      <c r="C63" s="178"/>
      <c r="D63" s="178"/>
      <c r="E63" s="178"/>
      <c r="F63" s="178"/>
      <c r="G63" s="178"/>
      <c r="H63" s="178"/>
      <c r="I63" s="178"/>
      <c r="J63" s="178"/>
      <c r="K63" s="170"/>
      <c r="L63" s="178"/>
    </row>
    <row r="64" customHeight="1" spans="1:12">
      <c r="A64" s="178"/>
      <c r="B64" s="179"/>
      <c r="C64" s="178"/>
      <c r="D64" s="178"/>
      <c r="E64" s="178"/>
      <c r="F64" s="178"/>
      <c r="G64" s="178"/>
      <c r="H64" s="178"/>
      <c r="I64" s="178"/>
      <c r="J64" s="178"/>
      <c r="K64" s="170"/>
      <c r="L64" s="178"/>
    </row>
    <row r="65" customHeight="1" spans="1:12">
      <c r="A65" s="178"/>
      <c r="B65" s="179"/>
      <c r="C65" s="178"/>
      <c r="D65" s="178"/>
      <c r="E65" s="178"/>
      <c r="F65" s="178"/>
      <c r="G65" s="178"/>
      <c r="H65" s="178"/>
      <c r="I65" s="178"/>
      <c r="J65" s="178"/>
      <c r="K65" s="170"/>
      <c r="L65" s="178"/>
    </row>
    <row r="66" customHeight="1" spans="1:12">
      <c r="A66" s="178"/>
      <c r="B66" s="179"/>
      <c r="C66" s="178"/>
      <c r="D66" s="178"/>
      <c r="E66" s="178"/>
      <c r="F66" s="178"/>
      <c r="G66" s="178"/>
      <c r="H66" s="178"/>
      <c r="I66" s="178"/>
      <c r="J66" s="178"/>
      <c r="K66" s="170"/>
      <c r="L66" s="178"/>
    </row>
    <row r="67" customHeight="1" spans="1:12">
      <c r="A67" s="178"/>
      <c r="B67" s="179"/>
      <c r="C67" s="178"/>
      <c r="D67" s="178"/>
      <c r="E67" s="178"/>
      <c r="F67" s="178"/>
      <c r="G67" s="178"/>
      <c r="H67" s="178"/>
      <c r="I67" s="178"/>
      <c r="J67" s="178"/>
      <c r="K67" s="170"/>
      <c r="L67" s="178"/>
    </row>
    <row r="68" customHeight="1" spans="1:12">
      <c r="A68" s="178"/>
      <c r="B68" s="179"/>
      <c r="C68" s="178"/>
      <c r="D68" s="178"/>
      <c r="E68" s="178"/>
      <c r="F68" s="178"/>
      <c r="G68" s="178"/>
      <c r="H68" s="178"/>
      <c r="I68" s="178"/>
      <c r="J68" s="178"/>
      <c r="K68" s="170"/>
      <c r="L68" s="178"/>
    </row>
    <row r="69" customHeight="1" spans="1:12">
      <c r="A69" s="178"/>
      <c r="B69" s="179"/>
      <c r="C69" s="178"/>
      <c r="D69" s="178"/>
      <c r="E69" s="178"/>
      <c r="F69" s="178"/>
      <c r="G69" s="178"/>
      <c r="H69" s="178"/>
      <c r="I69" s="178"/>
      <c r="J69" s="178"/>
      <c r="K69" s="170"/>
      <c r="L69" s="178"/>
    </row>
    <row r="70" customHeight="1" spans="1:12">
      <c r="A70" s="178"/>
      <c r="B70" s="179"/>
      <c r="C70" s="178"/>
      <c r="D70" s="178"/>
      <c r="E70" s="178"/>
      <c r="F70" s="178"/>
      <c r="G70" s="178"/>
      <c r="H70" s="178"/>
      <c r="I70" s="178"/>
      <c r="J70" s="178"/>
      <c r="K70" s="170"/>
      <c r="L70" s="178"/>
    </row>
    <row r="71" customHeight="1" spans="1:12">
      <c r="A71" s="178"/>
      <c r="B71" s="179"/>
      <c r="C71" s="178"/>
      <c r="D71" s="178"/>
      <c r="E71" s="178"/>
      <c r="F71" s="178"/>
      <c r="G71" s="178"/>
      <c r="H71" s="178"/>
      <c r="I71" s="178"/>
      <c r="J71" s="178"/>
      <c r="K71" s="170"/>
      <c r="L71" s="178"/>
    </row>
    <row r="72" customHeight="1" spans="1:12">
      <c r="A72" s="178"/>
      <c r="B72" s="179"/>
      <c r="C72" s="178"/>
      <c r="D72" s="178"/>
      <c r="E72" s="178"/>
      <c r="F72" s="178"/>
      <c r="G72" s="178"/>
      <c r="H72" s="178"/>
      <c r="I72" s="178"/>
      <c r="J72" s="178"/>
      <c r="K72" s="170"/>
      <c r="L72" s="178"/>
    </row>
    <row r="73" customHeight="1" spans="1:12">
      <c r="A73" s="178"/>
      <c r="B73" s="179"/>
      <c r="C73" s="178"/>
      <c r="D73" s="178"/>
      <c r="E73" s="178"/>
      <c r="F73" s="178"/>
      <c r="G73" s="178"/>
      <c r="H73" s="178"/>
      <c r="I73" s="178"/>
      <c r="J73" s="178"/>
      <c r="K73" s="170"/>
      <c r="L73" s="178"/>
    </row>
    <row r="74" customHeight="1" spans="1:12">
      <c r="A74" s="178"/>
      <c r="B74" s="179"/>
      <c r="C74" s="178"/>
      <c r="D74" s="178"/>
      <c r="E74" s="178"/>
      <c r="F74" s="178"/>
      <c r="G74" s="178"/>
      <c r="H74" s="178"/>
      <c r="I74" s="178"/>
      <c r="J74" s="178"/>
      <c r="K74" s="170"/>
      <c r="L74" s="178"/>
    </row>
    <row r="75" customHeight="1" spans="1:12">
      <c r="A75" s="178"/>
      <c r="B75" s="179"/>
      <c r="C75" s="178"/>
      <c r="D75" s="178"/>
      <c r="E75" s="178"/>
      <c r="F75" s="178"/>
      <c r="G75" s="178"/>
      <c r="H75" s="178"/>
      <c r="I75" s="178"/>
      <c r="J75" s="178"/>
      <c r="K75" s="170"/>
      <c r="L75" s="178"/>
    </row>
    <row r="76" customHeight="1" spans="1:12">
      <c r="A76" s="178"/>
      <c r="B76" s="179"/>
      <c r="C76" s="178"/>
      <c r="D76" s="178"/>
      <c r="E76" s="178"/>
      <c r="F76" s="178"/>
      <c r="G76" s="178"/>
      <c r="H76" s="178"/>
      <c r="I76" s="178"/>
      <c r="J76" s="178"/>
      <c r="K76" s="170"/>
      <c r="L76" s="178"/>
    </row>
    <row r="77" customHeight="1" spans="1:12">
      <c r="A77" s="178"/>
      <c r="B77" s="179"/>
      <c r="C77" s="178"/>
      <c r="D77" s="178"/>
      <c r="E77" s="178"/>
      <c r="F77" s="178"/>
      <c r="G77" s="178"/>
      <c r="H77" s="178"/>
      <c r="I77" s="178"/>
      <c r="J77" s="178"/>
      <c r="K77" s="170"/>
      <c r="L77" s="178"/>
    </row>
    <row r="78" customHeight="1" spans="1:12">
      <c r="A78" s="178"/>
      <c r="B78" s="179"/>
      <c r="C78" s="178"/>
      <c r="D78" s="178"/>
      <c r="E78" s="178"/>
      <c r="F78" s="178"/>
      <c r="G78" s="178"/>
      <c r="H78" s="178"/>
      <c r="I78" s="178"/>
      <c r="J78" s="178"/>
      <c r="K78" s="170"/>
      <c r="L78" s="178"/>
    </row>
    <row r="79" customHeight="1" spans="1:12">
      <c r="A79" s="178"/>
      <c r="B79" s="179"/>
      <c r="C79" s="178"/>
      <c r="D79" s="178"/>
      <c r="E79" s="178"/>
      <c r="F79" s="178"/>
      <c r="G79" s="178"/>
      <c r="H79" s="178"/>
      <c r="I79" s="178"/>
      <c r="J79" s="178"/>
      <c r="K79" s="170"/>
      <c r="L79" s="178"/>
    </row>
    <row r="80" customHeight="1" spans="1:12">
      <c r="A80" s="178"/>
      <c r="B80" s="179"/>
      <c r="C80" s="178"/>
      <c r="D80" s="178"/>
      <c r="E80" s="178"/>
      <c r="F80" s="178"/>
      <c r="G80" s="178"/>
      <c r="H80" s="178"/>
      <c r="I80" s="178"/>
      <c r="J80" s="178"/>
      <c r="K80" s="170"/>
      <c r="L80" s="178"/>
    </row>
    <row r="81" customHeight="1" spans="1:12">
      <c r="A81" s="178"/>
      <c r="B81" s="179"/>
      <c r="C81" s="178"/>
      <c r="D81" s="178"/>
      <c r="E81" s="178"/>
      <c r="F81" s="178"/>
      <c r="G81" s="178"/>
      <c r="H81" s="178"/>
      <c r="I81" s="178"/>
      <c r="J81" s="178"/>
      <c r="K81" s="170"/>
      <c r="L81" s="178"/>
    </row>
    <row r="82" customHeight="1" spans="1:12">
      <c r="A82" s="178"/>
      <c r="B82" s="179"/>
      <c r="C82" s="178"/>
      <c r="D82" s="178"/>
      <c r="E82" s="178"/>
      <c r="F82" s="178"/>
      <c r="G82" s="178"/>
      <c r="H82" s="178"/>
      <c r="I82" s="178"/>
      <c r="J82" s="178"/>
      <c r="K82" s="170"/>
      <c r="L82" s="178"/>
    </row>
    <row r="83" customHeight="1" spans="1:12">
      <c r="A83" s="178"/>
      <c r="B83" s="179"/>
      <c r="C83" s="178"/>
      <c r="D83" s="178"/>
      <c r="E83" s="178"/>
      <c r="F83" s="178"/>
      <c r="G83" s="178"/>
      <c r="H83" s="178"/>
      <c r="I83" s="178"/>
      <c r="J83" s="178"/>
      <c r="K83" s="170"/>
      <c r="L83" s="178"/>
    </row>
    <row r="84" customHeight="1" spans="1:12">
      <c r="A84" s="178"/>
      <c r="B84" s="179"/>
      <c r="C84" s="178"/>
      <c r="D84" s="178"/>
      <c r="E84" s="178"/>
      <c r="F84" s="178"/>
      <c r="G84" s="178"/>
      <c r="H84" s="178"/>
      <c r="I84" s="178"/>
      <c r="J84" s="178"/>
      <c r="K84" s="170"/>
      <c r="L84" s="178"/>
    </row>
    <row r="85" customHeight="1" spans="1:12">
      <c r="A85" s="178"/>
      <c r="B85" s="179"/>
      <c r="C85" s="178"/>
      <c r="D85" s="178"/>
      <c r="E85" s="178"/>
      <c r="F85" s="178"/>
      <c r="G85" s="178"/>
      <c r="H85" s="178"/>
      <c r="I85" s="178"/>
      <c r="J85" s="178"/>
      <c r="K85" s="170"/>
      <c r="L85" s="178"/>
    </row>
    <row r="86" customHeight="1" spans="1:12">
      <c r="A86" s="178"/>
      <c r="B86" s="179"/>
      <c r="C86" s="178"/>
      <c r="D86" s="178"/>
      <c r="E86" s="178"/>
      <c r="F86" s="178"/>
      <c r="G86" s="178"/>
      <c r="H86" s="178"/>
      <c r="I86" s="178"/>
      <c r="J86" s="178"/>
      <c r="K86" s="170"/>
      <c r="L86" s="178"/>
    </row>
    <row r="87" customHeight="1" spans="1:12">
      <c r="A87" s="178"/>
      <c r="B87" s="179"/>
      <c r="C87" s="178"/>
      <c r="D87" s="178"/>
      <c r="E87" s="178"/>
      <c r="F87" s="178"/>
      <c r="G87" s="178"/>
      <c r="H87" s="178"/>
      <c r="I87" s="178"/>
      <c r="J87" s="178"/>
      <c r="K87" s="170"/>
      <c r="L87" s="178"/>
    </row>
    <row r="88" customHeight="1" spans="1:12">
      <c r="A88" s="178"/>
      <c r="B88" s="179"/>
      <c r="C88" s="178"/>
      <c r="D88" s="178"/>
      <c r="E88" s="178"/>
      <c r="F88" s="178"/>
      <c r="G88" s="178"/>
      <c r="H88" s="178"/>
      <c r="I88" s="178"/>
      <c r="J88" s="178"/>
      <c r="K88" s="170"/>
      <c r="L88" s="178"/>
    </row>
    <row r="89" customHeight="1" spans="1:12">
      <c r="A89" s="178"/>
      <c r="B89" s="179"/>
      <c r="C89" s="178"/>
      <c r="D89" s="178"/>
      <c r="E89" s="178"/>
      <c r="F89" s="178"/>
      <c r="G89" s="178"/>
      <c r="H89" s="178"/>
      <c r="I89" s="178"/>
      <c r="J89" s="178"/>
      <c r="K89" s="170"/>
      <c r="L89" s="178"/>
    </row>
    <row r="90" customHeight="1" spans="1:12">
      <c r="A90" s="178"/>
      <c r="B90" s="179"/>
      <c r="C90" s="178"/>
      <c r="D90" s="178"/>
      <c r="E90" s="178"/>
      <c r="F90" s="178"/>
      <c r="G90" s="178"/>
      <c r="H90" s="178"/>
      <c r="I90" s="178"/>
      <c r="J90" s="178"/>
      <c r="K90" s="170"/>
      <c r="L90" s="178"/>
    </row>
    <row r="91" customHeight="1" spans="1:12">
      <c r="A91" s="178"/>
      <c r="B91" s="179"/>
      <c r="C91" s="178"/>
      <c r="D91" s="178"/>
      <c r="E91" s="178"/>
      <c r="F91" s="178"/>
      <c r="G91" s="178"/>
      <c r="H91" s="178"/>
      <c r="I91" s="178"/>
      <c r="J91" s="178"/>
      <c r="K91" s="170"/>
      <c r="L91" s="178"/>
    </row>
    <row r="92" customHeight="1" spans="1:12">
      <c r="A92" s="178"/>
      <c r="B92" s="179"/>
      <c r="C92" s="178"/>
      <c r="D92" s="178"/>
      <c r="E92" s="178"/>
      <c r="F92" s="178"/>
      <c r="G92" s="178"/>
      <c r="H92" s="178"/>
      <c r="I92" s="178"/>
      <c r="J92" s="178"/>
      <c r="K92" s="170"/>
      <c r="L92" s="178"/>
    </row>
    <row r="93" customHeight="1" spans="1:12">
      <c r="A93" s="178"/>
      <c r="B93" s="179"/>
      <c r="C93" s="178"/>
      <c r="D93" s="178"/>
      <c r="E93" s="178"/>
      <c r="F93" s="178"/>
      <c r="G93" s="178"/>
      <c r="H93" s="178"/>
      <c r="I93" s="178"/>
      <c r="J93" s="178"/>
      <c r="K93" s="170"/>
      <c r="L93" s="178"/>
    </row>
    <row r="94" customHeight="1" spans="1:12">
      <c r="A94" s="178"/>
      <c r="B94" s="179"/>
      <c r="C94" s="178"/>
      <c r="D94" s="178"/>
      <c r="E94" s="178"/>
      <c r="F94" s="178"/>
      <c r="G94" s="178"/>
      <c r="H94" s="178"/>
      <c r="I94" s="178"/>
      <c r="J94" s="178"/>
      <c r="K94" s="170"/>
      <c r="L94" s="178"/>
    </row>
    <row r="95" customHeight="1" spans="1:12">
      <c r="A95" s="178"/>
      <c r="B95" s="179"/>
      <c r="C95" s="178"/>
      <c r="D95" s="178"/>
      <c r="E95" s="178"/>
      <c r="F95" s="178"/>
      <c r="G95" s="178"/>
      <c r="H95" s="178"/>
      <c r="I95" s="178"/>
      <c r="J95" s="178"/>
      <c r="K95" s="170"/>
      <c r="L95" s="178"/>
    </row>
    <row r="96" customHeight="1" spans="1:12">
      <c r="A96" s="178"/>
      <c r="B96" s="179"/>
      <c r="C96" s="178"/>
      <c r="D96" s="178"/>
      <c r="E96" s="178"/>
      <c r="F96" s="178"/>
      <c r="G96" s="178"/>
      <c r="H96" s="178"/>
      <c r="I96" s="178"/>
      <c r="J96" s="178"/>
      <c r="K96" s="170"/>
      <c r="L96" s="178"/>
    </row>
    <row r="97" customHeight="1" spans="1:12">
      <c r="A97" s="178"/>
      <c r="B97" s="179"/>
      <c r="C97" s="178"/>
      <c r="D97" s="178"/>
      <c r="E97" s="178"/>
      <c r="F97" s="178"/>
      <c r="G97" s="178"/>
      <c r="H97" s="178"/>
      <c r="I97" s="178"/>
      <c r="J97" s="178"/>
      <c r="K97" s="170"/>
      <c r="L97" s="178"/>
    </row>
    <row r="98" customHeight="1" spans="1:12">
      <c r="A98" s="178"/>
      <c r="B98" s="179"/>
      <c r="C98" s="178"/>
      <c r="D98" s="178"/>
      <c r="E98" s="178"/>
      <c r="F98" s="178"/>
      <c r="G98" s="178"/>
      <c r="H98" s="178"/>
      <c r="I98" s="178"/>
      <c r="J98" s="178"/>
      <c r="K98" s="170"/>
      <c r="L98" s="178"/>
    </row>
    <row r="99" customHeight="1" spans="1:12">
      <c r="A99" s="178"/>
      <c r="B99" s="179"/>
      <c r="C99" s="178"/>
      <c r="D99" s="178"/>
      <c r="E99" s="178"/>
      <c r="F99" s="178"/>
      <c r="G99" s="178"/>
      <c r="H99" s="178"/>
      <c r="I99" s="178"/>
      <c r="J99" s="178"/>
      <c r="K99" s="170"/>
      <c r="L99" s="178"/>
    </row>
    <row r="100" customHeight="1" spans="1:12">
      <c r="A100" s="178"/>
      <c r="B100" s="179"/>
      <c r="C100" s="178"/>
      <c r="D100" s="178"/>
      <c r="E100" s="178"/>
      <c r="F100" s="178"/>
      <c r="G100" s="178"/>
      <c r="H100" s="178"/>
      <c r="I100" s="178"/>
      <c r="J100" s="178"/>
      <c r="K100" s="170"/>
      <c r="L100" s="178"/>
    </row>
    <row r="101" customHeight="1" spans="1:12">
      <c r="A101" s="178"/>
      <c r="B101" s="179"/>
      <c r="C101" s="178"/>
      <c r="D101" s="178"/>
      <c r="E101" s="178"/>
      <c r="F101" s="178"/>
      <c r="G101" s="178"/>
      <c r="H101" s="178"/>
      <c r="I101" s="178"/>
      <c r="J101" s="178"/>
      <c r="K101" s="170"/>
      <c r="L101" s="178"/>
    </row>
    <row r="102" customHeight="1" spans="1:12">
      <c r="A102" s="178"/>
      <c r="B102" s="179"/>
      <c r="C102" s="178"/>
      <c r="D102" s="178"/>
      <c r="E102" s="178"/>
      <c r="F102" s="178"/>
      <c r="G102" s="178"/>
      <c r="H102" s="178"/>
      <c r="I102" s="178"/>
      <c r="J102" s="178"/>
      <c r="K102" s="170"/>
      <c r="L102" s="178"/>
    </row>
    <row r="103" customHeight="1" spans="1:12">
      <c r="A103" s="178"/>
      <c r="B103" s="179"/>
      <c r="C103" s="178"/>
      <c r="D103" s="178"/>
      <c r="E103" s="178"/>
      <c r="F103" s="178"/>
      <c r="G103" s="178"/>
      <c r="H103" s="178"/>
      <c r="I103" s="178"/>
      <c r="J103" s="178"/>
      <c r="K103" s="170"/>
      <c r="L103" s="178"/>
    </row>
    <row r="104" customHeight="1" spans="1:12">
      <c r="A104" s="178"/>
      <c r="B104" s="179"/>
      <c r="C104" s="178"/>
      <c r="D104" s="178"/>
      <c r="E104" s="178"/>
      <c r="F104" s="178"/>
      <c r="G104" s="178"/>
      <c r="H104" s="178"/>
      <c r="I104" s="178"/>
      <c r="J104" s="178"/>
      <c r="K104" s="170"/>
      <c r="L104" s="178"/>
    </row>
    <row r="105" customHeight="1" spans="1:12">
      <c r="A105" s="178"/>
      <c r="B105" s="179"/>
      <c r="C105" s="178"/>
      <c r="D105" s="178"/>
      <c r="E105" s="178"/>
      <c r="F105" s="178"/>
      <c r="G105" s="178"/>
      <c r="H105" s="178"/>
      <c r="I105" s="178"/>
      <c r="J105" s="178"/>
      <c r="K105" s="170"/>
      <c r="L105" s="178"/>
    </row>
    <row r="106" customHeight="1" spans="1:12">
      <c r="A106" s="178"/>
      <c r="B106" s="179"/>
      <c r="C106" s="178"/>
      <c r="D106" s="178"/>
      <c r="E106" s="178"/>
      <c r="F106" s="178"/>
      <c r="G106" s="178"/>
      <c r="H106" s="178"/>
      <c r="I106" s="178"/>
      <c r="J106" s="178"/>
      <c r="K106" s="170"/>
      <c r="L106" s="178"/>
    </row>
    <row r="107" customHeight="1" spans="1:12">
      <c r="A107" s="178"/>
      <c r="B107" s="179"/>
      <c r="C107" s="178"/>
      <c r="D107" s="178"/>
      <c r="E107" s="178"/>
      <c r="F107" s="178"/>
      <c r="G107" s="178"/>
      <c r="H107" s="178"/>
      <c r="I107" s="178"/>
      <c r="J107" s="178"/>
      <c r="K107" s="170"/>
      <c r="L107" s="178"/>
    </row>
    <row r="108" customHeight="1" spans="1:12">
      <c r="A108" s="178"/>
      <c r="B108" s="179"/>
      <c r="C108" s="178"/>
      <c r="D108" s="178"/>
      <c r="E108" s="178"/>
      <c r="F108" s="178"/>
      <c r="G108" s="178"/>
      <c r="H108" s="178"/>
      <c r="I108" s="178"/>
      <c r="J108" s="178"/>
      <c r="K108" s="170"/>
      <c r="L108" s="178"/>
    </row>
    <row r="109" customHeight="1" spans="5:11">
      <c r="E109" s="178"/>
      <c r="F109" s="178"/>
      <c r="G109" s="178"/>
      <c r="H109" s="178"/>
      <c r="I109" s="178"/>
      <c r="J109" s="178"/>
      <c r="K109" s="170"/>
    </row>
    <row r="110" customHeight="1" spans="5:11">
      <c r="E110" s="178"/>
      <c r="F110" s="178"/>
      <c r="G110" s="178"/>
      <c r="H110" s="178"/>
      <c r="I110" s="178"/>
      <c r="J110" s="178"/>
      <c r="K110" s="170"/>
    </row>
    <row r="111" customHeight="1" spans="5:11">
      <c r="E111" s="178"/>
      <c r="F111" s="178"/>
      <c r="G111" s="178"/>
      <c r="H111" s="178"/>
      <c r="I111" s="178"/>
      <c r="J111" s="178"/>
      <c r="K111" s="170"/>
    </row>
    <row r="112" customHeight="1" spans="5:11">
      <c r="E112" s="178"/>
      <c r="F112" s="178"/>
      <c r="G112" s="178"/>
      <c r="H112" s="178"/>
      <c r="I112" s="178"/>
      <c r="J112" s="178"/>
      <c r="K112" s="170"/>
    </row>
    <row r="113" customHeight="1" spans="5:11">
      <c r="E113" s="178"/>
      <c r="F113" s="178"/>
      <c r="G113" s="178"/>
      <c r="H113" s="178"/>
      <c r="I113" s="178"/>
      <c r="J113" s="178"/>
      <c r="K113" s="170"/>
    </row>
    <row r="114" customHeight="1" spans="5:11">
      <c r="E114" s="178"/>
      <c r="F114" s="178"/>
      <c r="G114" s="178"/>
      <c r="H114" s="178"/>
      <c r="I114" s="178"/>
      <c r="J114" s="178"/>
      <c r="K114" s="170"/>
    </row>
    <row r="115" customHeight="1" spans="5:11">
      <c r="E115" s="178"/>
      <c r="F115" s="178"/>
      <c r="G115" s="178"/>
      <c r="H115" s="178"/>
      <c r="I115" s="178"/>
      <c r="J115" s="178"/>
      <c r="K115" s="170"/>
    </row>
    <row r="116" customHeight="1" spans="5:11">
      <c r="E116" s="178"/>
      <c r="F116" s="178"/>
      <c r="G116" s="178"/>
      <c r="H116" s="178"/>
      <c r="I116" s="178"/>
      <c r="J116" s="178"/>
      <c r="K116" s="170"/>
    </row>
    <row r="117" customHeight="1" spans="5:11">
      <c r="E117" s="178"/>
      <c r="F117" s="178"/>
      <c r="G117" s="178"/>
      <c r="H117" s="178"/>
      <c r="I117" s="178"/>
      <c r="J117" s="178"/>
      <c r="K117" s="170"/>
    </row>
    <row r="118" customHeight="1" spans="5:11">
      <c r="E118" s="178"/>
      <c r="F118" s="178"/>
      <c r="G118" s="178"/>
      <c r="H118" s="178"/>
      <c r="I118" s="178"/>
      <c r="J118" s="178"/>
      <c r="K118" s="170"/>
    </row>
    <row r="119" customHeight="1" spans="5:11">
      <c r="E119" s="178"/>
      <c r="F119" s="178"/>
      <c r="G119" s="178"/>
      <c r="H119" s="178"/>
      <c r="I119" s="178"/>
      <c r="J119" s="178"/>
      <c r="K119" s="170"/>
    </row>
    <row r="120" customHeight="1" spans="5:11">
      <c r="E120" s="178"/>
      <c r="F120" s="178"/>
      <c r="G120" s="178"/>
      <c r="H120" s="178"/>
      <c r="I120" s="178"/>
      <c r="J120" s="178"/>
      <c r="K120" s="170"/>
    </row>
    <row r="121" customHeight="1" spans="5:11">
      <c r="E121" s="178"/>
      <c r="F121" s="178"/>
      <c r="G121" s="178"/>
      <c r="H121" s="178"/>
      <c r="I121" s="178"/>
      <c r="J121" s="178"/>
      <c r="K121" s="170"/>
    </row>
    <row r="122" customHeight="1" spans="5:11">
      <c r="E122" s="178"/>
      <c r="F122" s="178"/>
      <c r="G122" s="178"/>
      <c r="H122" s="178"/>
      <c r="I122" s="178"/>
      <c r="J122" s="178"/>
      <c r="K122" s="170"/>
    </row>
    <row r="123" customHeight="1" spans="5:11">
      <c r="E123" s="178"/>
      <c r="F123" s="178"/>
      <c r="G123" s="178"/>
      <c r="H123" s="178"/>
      <c r="I123" s="178"/>
      <c r="J123" s="178"/>
      <c r="K123" s="170"/>
    </row>
    <row r="124" customHeight="1" spans="5:11">
      <c r="E124" s="178"/>
      <c r="F124" s="178"/>
      <c r="G124" s="178"/>
      <c r="H124" s="178"/>
      <c r="I124" s="178"/>
      <c r="J124" s="178"/>
      <c r="K124" s="170"/>
    </row>
    <row r="125" customHeight="1" spans="5:11">
      <c r="E125" s="178"/>
      <c r="F125" s="178"/>
      <c r="G125" s="178"/>
      <c r="H125" s="178"/>
      <c r="I125" s="178"/>
      <c r="J125" s="178"/>
      <c r="K125" s="170"/>
    </row>
    <row r="126" customHeight="1" spans="5:11">
      <c r="E126" s="178"/>
      <c r="F126" s="178"/>
      <c r="G126" s="178"/>
      <c r="H126" s="178"/>
      <c r="I126" s="178"/>
      <c r="J126" s="178"/>
      <c r="K126" s="170"/>
    </row>
    <row r="127" customHeight="1" spans="5:11">
      <c r="E127" s="178"/>
      <c r="F127" s="178"/>
      <c r="G127" s="178"/>
      <c r="H127" s="178"/>
      <c r="I127" s="178"/>
      <c r="J127" s="178"/>
      <c r="K127" s="170"/>
    </row>
    <row r="128" customHeight="1" spans="5:11">
      <c r="E128" s="178"/>
      <c r="F128" s="178"/>
      <c r="G128" s="178"/>
      <c r="H128" s="178"/>
      <c r="I128" s="178"/>
      <c r="J128" s="178"/>
      <c r="K128" s="170"/>
    </row>
    <row r="129" customHeight="1" spans="5:11">
      <c r="E129" s="178"/>
      <c r="F129" s="178"/>
      <c r="G129" s="178"/>
      <c r="H129" s="178"/>
      <c r="I129" s="178"/>
      <c r="J129" s="178"/>
      <c r="K129" s="170"/>
    </row>
    <row r="130" customHeight="1" spans="5:11">
      <c r="E130" s="178"/>
      <c r="F130" s="178"/>
      <c r="G130" s="178"/>
      <c r="H130" s="178"/>
      <c r="I130" s="178"/>
      <c r="J130" s="178"/>
      <c r="K130" s="170"/>
    </row>
    <row r="131" customHeight="1" spans="5:11">
      <c r="E131" s="178"/>
      <c r="F131" s="178"/>
      <c r="G131" s="178"/>
      <c r="H131" s="178"/>
      <c r="I131" s="178"/>
      <c r="J131" s="178"/>
      <c r="K131" s="170"/>
    </row>
    <row r="132" customHeight="1" spans="5:11">
      <c r="E132" s="178"/>
      <c r="F132" s="178"/>
      <c r="G132" s="178"/>
      <c r="H132" s="178"/>
      <c r="I132" s="178"/>
      <c r="J132" s="178"/>
      <c r="K132" s="170"/>
    </row>
    <row r="133" customHeight="1" spans="5:11">
      <c r="E133" s="178"/>
      <c r="F133" s="178"/>
      <c r="G133" s="178"/>
      <c r="H133" s="178"/>
      <c r="I133" s="178"/>
      <c r="J133" s="178"/>
      <c r="K133" s="170"/>
    </row>
    <row r="134" customHeight="1" spans="5:11">
      <c r="E134" s="178"/>
      <c r="F134" s="178"/>
      <c r="G134" s="178"/>
      <c r="H134" s="178"/>
      <c r="I134" s="178"/>
      <c r="J134" s="178"/>
      <c r="K134" s="170"/>
    </row>
    <row r="135" customHeight="1" spans="5:11">
      <c r="E135" s="178"/>
      <c r="F135" s="178"/>
      <c r="G135" s="178"/>
      <c r="H135" s="178"/>
      <c r="I135" s="178"/>
      <c r="J135" s="178"/>
      <c r="K135" s="170"/>
    </row>
    <row r="136" customHeight="1" spans="5:11">
      <c r="E136" s="178"/>
      <c r="F136" s="178"/>
      <c r="G136" s="178"/>
      <c r="H136" s="178"/>
      <c r="I136" s="178"/>
      <c r="J136" s="178"/>
      <c r="K136" s="170"/>
    </row>
    <row r="137" customHeight="1" spans="5:11">
      <c r="E137" s="178"/>
      <c r="F137" s="178"/>
      <c r="G137" s="178"/>
      <c r="H137" s="178"/>
      <c r="I137" s="178"/>
      <c r="J137" s="178"/>
      <c r="K137" s="170"/>
    </row>
    <row r="138" customHeight="1" spans="5:11">
      <c r="E138" s="178"/>
      <c r="F138" s="178"/>
      <c r="G138" s="178"/>
      <c r="H138" s="178"/>
      <c r="I138" s="178"/>
      <c r="J138" s="178"/>
      <c r="K138" s="170"/>
    </row>
    <row r="139" customHeight="1" spans="5:11">
      <c r="E139" s="178"/>
      <c r="F139" s="178"/>
      <c r="G139" s="178"/>
      <c r="H139" s="178"/>
      <c r="I139" s="178"/>
      <c r="J139" s="178"/>
      <c r="K139" s="170"/>
    </row>
    <row r="140" customHeight="1" spans="5:11">
      <c r="E140" s="178"/>
      <c r="F140" s="178"/>
      <c r="G140" s="178"/>
      <c r="H140" s="178"/>
      <c r="I140" s="178"/>
      <c r="J140" s="178"/>
      <c r="K140" s="170"/>
    </row>
    <row r="141" customHeight="1" spans="5:11">
      <c r="E141" s="178"/>
      <c r="F141" s="178"/>
      <c r="G141" s="178"/>
      <c r="H141" s="178"/>
      <c r="I141" s="178"/>
      <c r="J141" s="178"/>
      <c r="K141" s="170"/>
    </row>
    <row r="142" customHeight="1" spans="5:11">
      <c r="E142" s="178"/>
      <c r="F142" s="178"/>
      <c r="G142" s="178"/>
      <c r="H142" s="178"/>
      <c r="I142" s="178"/>
      <c r="J142" s="178"/>
      <c r="K142" s="170"/>
    </row>
    <row r="143" customHeight="1" spans="5:11">
      <c r="E143" s="178"/>
      <c r="F143" s="178"/>
      <c r="G143" s="178"/>
      <c r="H143" s="178"/>
      <c r="I143" s="178"/>
      <c r="J143" s="178"/>
      <c r="K143" s="170"/>
    </row>
    <row r="144" customHeight="1" spans="5:11">
      <c r="E144" s="178"/>
      <c r="F144" s="178"/>
      <c r="G144" s="178"/>
      <c r="H144" s="178"/>
      <c r="I144" s="178"/>
      <c r="J144" s="178"/>
      <c r="K144" s="170"/>
    </row>
    <row r="145" customHeight="1" spans="5:11">
      <c r="E145" s="178"/>
      <c r="F145" s="178"/>
      <c r="G145" s="178"/>
      <c r="H145" s="178"/>
      <c r="I145" s="178"/>
      <c r="J145" s="178"/>
      <c r="K145" s="170"/>
    </row>
    <row r="146" customHeight="1" spans="5:11">
      <c r="E146" s="178"/>
      <c r="F146" s="178"/>
      <c r="G146" s="178"/>
      <c r="H146" s="178"/>
      <c r="I146" s="178"/>
      <c r="J146" s="178"/>
      <c r="K146" s="170"/>
    </row>
    <row r="147" customHeight="1" spans="5:11">
      <c r="E147" s="178"/>
      <c r="F147" s="178"/>
      <c r="G147" s="178"/>
      <c r="H147" s="178"/>
      <c r="I147" s="178"/>
      <c r="J147" s="178"/>
      <c r="K147" s="170"/>
    </row>
    <row r="148" customHeight="1" spans="5:11">
      <c r="E148" s="178"/>
      <c r="F148" s="178"/>
      <c r="G148" s="178"/>
      <c r="H148" s="178"/>
      <c r="I148" s="178"/>
      <c r="J148" s="178"/>
      <c r="K148" s="170"/>
    </row>
    <row r="149" customHeight="1" spans="5:11">
      <c r="E149" s="178"/>
      <c r="F149" s="178"/>
      <c r="G149" s="178"/>
      <c r="H149" s="178"/>
      <c r="I149" s="178"/>
      <c r="J149" s="178"/>
      <c r="K149" s="170"/>
    </row>
    <row r="150" customHeight="1" spans="5:11">
      <c r="E150" s="178"/>
      <c r="F150" s="178"/>
      <c r="G150" s="178"/>
      <c r="H150" s="178"/>
      <c r="I150" s="178"/>
      <c r="J150" s="178"/>
      <c r="K150" s="170"/>
    </row>
    <row r="151" customHeight="1" spans="5:11">
      <c r="E151" s="178"/>
      <c r="F151" s="178"/>
      <c r="G151" s="178"/>
      <c r="H151" s="178"/>
      <c r="I151" s="178"/>
      <c r="J151" s="178"/>
      <c r="K151" s="170"/>
    </row>
    <row r="152" customHeight="1" spans="5:11">
      <c r="E152" s="178"/>
      <c r="F152" s="178"/>
      <c r="G152" s="178"/>
      <c r="H152" s="178"/>
      <c r="I152" s="178"/>
      <c r="J152" s="178"/>
      <c r="K152" s="170"/>
    </row>
    <row r="153" customHeight="1" spans="5:11">
      <c r="E153" s="178"/>
      <c r="F153" s="178"/>
      <c r="G153" s="178"/>
      <c r="H153" s="178"/>
      <c r="I153" s="178"/>
      <c r="J153" s="178"/>
      <c r="K153" s="170"/>
    </row>
    <row r="154" customHeight="1" spans="5:11">
      <c r="E154" s="178"/>
      <c r="F154" s="178"/>
      <c r="G154" s="178"/>
      <c r="H154" s="178"/>
      <c r="I154" s="178"/>
      <c r="J154" s="178"/>
      <c r="K154" s="170"/>
    </row>
    <row r="155" customHeight="1" spans="5:11">
      <c r="E155" s="178"/>
      <c r="F155" s="178"/>
      <c r="G155" s="178"/>
      <c r="H155" s="178"/>
      <c r="I155" s="178"/>
      <c r="J155" s="178"/>
      <c r="K155" s="170"/>
    </row>
    <row r="156" customHeight="1" spans="5:11">
      <c r="E156" s="178"/>
      <c r="F156" s="178"/>
      <c r="G156" s="178"/>
      <c r="H156" s="178"/>
      <c r="I156" s="178"/>
      <c r="J156" s="178"/>
      <c r="K156" s="170"/>
    </row>
    <row r="157" customHeight="1" spans="5:11">
      <c r="E157" s="178"/>
      <c r="F157" s="178"/>
      <c r="G157" s="178"/>
      <c r="H157" s="178"/>
      <c r="I157" s="178"/>
      <c r="J157" s="178"/>
      <c r="K157" s="170"/>
    </row>
    <row r="158" customHeight="1" spans="5:11">
      <c r="E158" s="178"/>
      <c r="F158" s="178"/>
      <c r="G158" s="178"/>
      <c r="H158" s="178"/>
      <c r="I158" s="178"/>
      <c r="J158" s="178"/>
      <c r="K158" s="170"/>
    </row>
    <row r="159" customHeight="1" spans="5:11">
      <c r="E159" s="178"/>
      <c r="F159" s="178"/>
      <c r="G159" s="178"/>
      <c r="H159" s="178"/>
      <c r="I159" s="178"/>
      <c r="J159" s="178"/>
      <c r="K159" s="170"/>
    </row>
    <row r="160" customHeight="1" spans="5:11">
      <c r="E160" s="178"/>
      <c r="F160" s="178"/>
      <c r="G160" s="178"/>
      <c r="H160" s="178"/>
      <c r="I160" s="178"/>
      <c r="J160" s="178"/>
      <c r="K160" s="170"/>
    </row>
    <row r="161" customHeight="1" spans="5:11">
      <c r="E161" s="178"/>
      <c r="F161" s="178"/>
      <c r="G161" s="178"/>
      <c r="H161" s="178"/>
      <c r="I161" s="178"/>
      <c r="J161" s="178"/>
      <c r="K161" s="170"/>
    </row>
    <row r="162" customHeight="1" spans="5:11">
      <c r="E162" s="178"/>
      <c r="F162" s="178"/>
      <c r="G162" s="178"/>
      <c r="H162" s="178"/>
      <c r="I162" s="178"/>
      <c r="J162" s="178"/>
      <c r="K162" s="170"/>
    </row>
    <row r="163" customHeight="1" spans="5:11">
      <c r="E163" s="178"/>
      <c r="F163" s="178"/>
      <c r="G163" s="178"/>
      <c r="H163" s="178"/>
      <c r="I163" s="178"/>
      <c r="J163" s="178"/>
      <c r="K163" s="170"/>
    </row>
    <row r="164" customHeight="1" spans="5:11">
      <c r="E164" s="178"/>
      <c r="F164" s="178"/>
      <c r="G164" s="178"/>
      <c r="H164" s="178"/>
      <c r="I164" s="178"/>
      <c r="J164" s="178"/>
      <c r="K164" s="170"/>
    </row>
    <row r="165" customHeight="1" spans="5:11">
      <c r="E165" s="178"/>
      <c r="F165" s="178"/>
      <c r="G165" s="178"/>
      <c r="H165" s="178"/>
      <c r="I165" s="178"/>
      <c r="J165" s="178"/>
      <c r="K165" s="170"/>
    </row>
    <row r="166" customHeight="1" spans="5:11">
      <c r="E166" s="178"/>
      <c r="F166" s="178"/>
      <c r="G166" s="178"/>
      <c r="H166" s="178"/>
      <c r="I166" s="178"/>
      <c r="J166" s="178"/>
      <c r="K166" s="170"/>
    </row>
    <row r="167" customHeight="1" spans="5:11">
      <c r="E167" s="178"/>
      <c r="F167" s="178"/>
      <c r="G167" s="178"/>
      <c r="H167" s="178"/>
      <c r="I167" s="178"/>
      <c r="J167" s="178"/>
      <c r="K167" s="170"/>
    </row>
    <row r="168" customHeight="1" spans="5:11">
      <c r="E168" s="178"/>
      <c r="F168" s="178"/>
      <c r="G168" s="178"/>
      <c r="H168" s="178"/>
      <c r="I168" s="178"/>
      <c r="J168" s="178"/>
      <c r="K168" s="170"/>
    </row>
    <row r="169" customHeight="1" spans="5:11">
      <c r="E169" s="178"/>
      <c r="F169" s="178"/>
      <c r="G169" s="178"/>
      <c r="H169" s="178"/>
      <c r="I169" s="178"/>
      <c r="J169" s="178"/>
      <c r="K169" s="170"/>
    </row>
    <row r="170" customHeight="1" spans="5:11">
      <c r="E170" s="178"/>
      <c r="F170" s="178"/>
      <c r="G170" s="178"/>
      <c r="H170" s="178"/>
      <c r="I170" s="178"/>
      <c r="J170" s="178"/>
      <c r="K170" s="170"/>
    </row>
    <row r="171" customHeight="1" spans="5:11">
      <c r="E171" s="178"/>
      <c r="F171" s="178"/>
      <c r="G171" s="178"/>
      <c r="H171" s="178"/>
      <c r="I171" s="178"/>
      <c r="J171" s="178"/>
      <c r="K171" s="170"/>
    </row>
    <row r="172" customHeight="1" spans="5:11">
      <c r="E172" s="178"/>
      <c r="F172" s="178"/>
      <c r="G172" s="178"/>
      <c r="H172" s="178"/>
      <c r="I172" s="178"/>
      <c r="J172" s="178"/>
      <c r="K172" s="170"/>
    </row>
    <row r="173" customHeight="1" spans="5:11">
      <c r="E173" s="178"/>
      <c r="F173" s="178"/>
      <c r="G173" s="178"/>
      <c r="H173" s="178"/>
      <c r="I173" s="178"/>
      <c r="J173" s="178"/>
      <c r="K173" s="170"/>
    </row>
    <row r="174" customHeight="1" spans="5:11">
      <c r="E174" s="178"/>
      <c r="F174" s="178"/>
      <c r="G174" s="178"/>
      <c r="H174" s="178"/>
      <c r="I174" s="178"/>
      <c r="J174" s="178"/>
      <c r="K174" s="170"/>
    </row>
    <row r="175" customHeight="1" spans="5:11">
      <c r="E175" s="178"/>
      <c r="F175" s="178"/>
      <c r="G175" s="178"/>
      <c r="H175" s="178"/>
      <c r="I175" s="178"/>
      <c r="J175" s="178"/>
      <c r="K175" s="170"/>
    </row>
    <row r="176" customHeight="1" spans="5:11">
      <c r="E176" s="178"/>
      <c r="F176" s="178"/>
      <c r="G176" s="178"/>
      <c r="H176" s="178"/>
      <c r="I176" s="178"/>
      <c r="J176" s="178"/>
      <c r="K176" s="170"/>
    </row>
    <row r="177" customHeight="1" spans="5:11">
      <c r="E177" s="178"/>
      <c r="F177" s="178"/>
      <c r="G177" s="178"/>
      <c r="H177" s="178"/>
      <c r="I177" s="178"/>
      <c r="J177" s="178"/>
      <c r="K177" s="170"/>
    </row>
    <row r="178" customHeight="1" spans="5:11">
      <c r="E178" s="178"/>
      <c r="F178" s="178"/>
      <c r="G178" s="178"/>
      <c r="H178" s="178"/>
      <c r="I178" s="178"/>
      <c r="J178" s="178"/>
      <c r="K178" s="170"/>
    </row>
    <row r="179" customHeight="1" spans="5:11">
      <c r="E179" s="178"/>
      <c r="F179" s="178"/>
      <c r="G179" s="178"/>
      <c r="H179" s="178"/>
      <c r="I179" s="178"/>
      <c r="J179" s="178"/>
      <c r="K179" s="170"/>
    </row>
    <row r="180" customHeight="1" spans="5:11">
      <c r="E180" s="178"/>
      <c r="F180" s="178"/>
      <c r="G180" s="178"/>
      <c r="H180" s="178"/>
      <c r="I180" s="178"/>
      <c r="J180" s="178"/>
      <c r="K180" s="170"/>
    </row>
    <row r="181" customHeight="1" spans="5:11">
      <c r="E181" s="178"/>
      <c r="F181" s="178"/>
      <c r="G181" s="178"/>
      <c r="H181" s="178"/>
      <c r="I181" s="178"/>
      <c r="J181" s="178"/>
      <c r="K181" s="170"/>
    </row>
    <row r="182" customHeight="1" spans="5:11">
      <c r="E182" s="178"/>
      <c r="F182" s="178"/>
      <c r="G182" s="178"/>
      <c r="H182" s="178"/>
      <c r="I182" s="178"/>
      <c r="J182" s="178"/>
      <c r="K182" s="170"/>
    </row>
    <row r="183" customHeight="1" spans="5:11">
      <c r="E183" s="178"/>
      <c r="F183" s="178"/>
      <c r="G183" s="178"/>
      <c r="H183" s="178"/>
      <c r="I183" s="178"/>
      <c r="J183" s="178"/>
      <c r="K183" s="170"/>
    </row>
    <row r="184" customHeight="1" spans="5:11">
      <c r="E184" s="178"/>
      <c r="F184" s="178"/>
      <c r="G184" s="178"/>
      <c r="H184" s="178"/>
      <c r="I184" s="178"/>
      <c r="J184" s="178"/>
      <c r="K184" s="170"/>
    </row>
    <row r="185" customHeight="1" spans="5:11">
      <c r="E185" s="178"/>
      <c r="F185" s="178"/>
      <c r="G185" s="178"/>
      <c r="H185" s="178"/>
      <c r="I185" s="178"/>
      <c r="J185" s="178"/>
      <c r="K185" s="170"/>
    </row>
    <row r="186" customHeight="1" spans="5:11">
      <c r="E186" s="178"/>
      <c r="F186" s="178"/>
      <c r="G186" s="178"/>
      <c r="H186" s="178"/>
      <c r="I186" s="178"/>
      <c r="J186" s="178"/>
      <c r="K186" s="170"/>
    </row>
    <row r="187" customHeight="1" spans="5:11">
      <c r="E187" s="178"/>
      <c r="F187" s="178"/>
      <c r="G187" s="178"/>
      <c r="H187" s="178"/>
      <c r="I187" s="178"/>
      <c r="J187" s="178"/>
      <c r="K187" s="170"/>
    </row>
    <row r="188" customHeight="1" spans="5:11">
      <c r="E188" s="178"/>
      <c r="F188" s="178"/>
      <c r="G188" s="178"/>
      <c r="H188" s="178"/>
      <c r="I188" s="178"/>
      <c r="J188" s="178"/>
      <c r="K188" s="170"/>
    </row>
    <row r="189" customHeight="1" spans="5:11">
      <c r="E189" s="178"/>
      <c r="F189" s="178"/>
      <c r="G189" s="178"/>
      <c r="H189" s="178"/>
      <c r="I189" s="178"/>
      <c r="J189" s="178"/>
      <c r="K189" s="170"/>
    </row>
    <row r="190" customHeight="1" spans="5:11">
      <c r="E190" s="178"/>
      <c r="F190" s="178"/>
      <c r="G190" s="178"/>
      <c r="H190" s="178"/>
      <c r="I190" s="178"/>
      <c r="J190" s="178"/>
      <c r="K190" s="170"/>
    </row>
    <row r="191" customHeight="1" spans="5:11">
      <c r="E191" s="178"/>
      <c r="F191" s="178"/>
      <c r="G191" s="178"/>
      <c r="H191" s="178"/>
      <c r="I191" s="178"/>
      <c r="J191" s="178"/>
      <c r="K191" s="170"/>
    </row>
    <row r="192" customHeight="1" spans="5:11">
      <c r="E192" s="178"/>
      <c r="F192" s="178"/>
      <c r="G192" s="178"/>
      <c r="H192" s="178"/>
      <c r="I192" s="178"/>
      <c r="J192" s="178"/>
      <c r="K192" s="170"/>
    </row>
    <row r="193" customHeight="1" spans="5:11">
      <c r="E193" s="178"/>
      <c r="F193" s="178"/>
      <c r="G193" s="178"/>
      <c r="H193" s="178"/>
      <c r="I193" s="178"/>
      <c r="J193" s="178"/>
      <c r="K193" s="170"/>
    </row>
    <row r="194" customHeight="1" spans="5:11">
      <c r="E194" s="178"/>
      <c r="F194" s="178"/>
      <c r="G194" s="178"/>
      <c r="H194" s="178"/>
      <c r="I194" s="178"/>
      <c r="J194" s="178"/>
      <c r="K194" s="170"/>
    </row>
    <row r="195" customHeight="1" spans="5:11">
      <c r="E195" s="178"/>
      <c r="F195" s="178"/>
      <c r="G195" s="178"/>
      <c r="H195" s="178"/>
      <c r="I195" s="178"/>
      <c r="J195" s="178"/>
      <c r="K195" s="170"/>
    </row>
    <row r="196" customHeight="1" spans="5:11">
      <c r="E196" s="178"/>
      <c r="F196" s="178"/>
      <c r="G196" s="178"/>
      <c r="H196" s="178"/>
      <c r="I196" s="178"/>
      <c r="J196" s="178"/>
      <c r="K196" s="170"/>
    </row>
    <row r="197" customHeight="1" spans="5:11">
      <c r="E197" s="178"/>
      <c r="F197" s="178"/>
      <c r="G197" s="178"/>
      <c r="H197" s="178"/>
      <c r="I197" s="178"/>
      <c r="J197" s="178"/>
      <c r="K197" s="170"/>
    </row>
    <row r="198" customHeight="1" spans="5:11">
      <c r="E198" s="178"/>
      <c r="F198" s="178"/>
      <c r="G198" s="178"/>
      <c r="H198" s="178"/>
      <c r="I198" s="178"/>
      <c r="J198" s="178"/>
      <c r="K198" s="170"/>
    </row>
    <row r="199" customHeight="1" spans="5:11">
      <c r="E199" s="178"/>
      <c r="F199" s="178"/>
      <c r="G199" s="178"/>
      <c r="H199" s="178"/>
      <c r="I199" s="178"/>
      <c r="J199" s="178"/>
      <c r="K199" s="170"/>
    </row>
    <row r="200" customHeight="1" spans="5:11">
      <c r="E200" s="178"/>
      <c r="F200" s="178"/>
      <c r="G200" s="178"/>
      <c r="H200" s="178"/>
      <c r="I200" s="178"/>
      <c r="J200" s="178"/>
      <c r="K200" s="170"/>
    </row>
    <row r="201" customHeight="1" spans="5:11">
      <c r="E201" s="178"/>
      <c r="F201" s="178"/>
      <c r="G201" s="178"/>
      <c r="H201" s="178"/>
      <c r="I201" s="178"/>
      <c r="J201" s="178"/>
      <c r="K201" s="170"/>
    </row>
    <row r="202" customHeight="1" spans="5:11">
      <c r="E202" s="178"/>
      <c r="F202" s="178"/>
      <c r="G202" s="178"/>
      <c r="H202" s="178"/>
      <c r="I202" s="178"/>
      <c r="J202" s="178"/>
      <c r="K202" s="170"/>
    </row>
    <row r="203" customHeight="1" spans="5:11">
      <c r="E203" s="178"/>
      <c r="F203" s="178"/>
      <c r="G203" s="178"/>
      <c r="H203" s="178"/>
      <c r="I203" s="178"/>
      <c r="J203" s="178"/>
      <c r="K203" s="170"/>
    </row>
    <row r="204" customHeight="1" spans="5:11">
      <c r="E204" s="178"/>
      <c r="F204" s="178"/>
      <c r="G204" s="178"/>
      <c r="H204" s="178"/>
      <c r="I204" s="178"/>
      <c r="J204" s="178"/>
      <c r="K204" s="170"/>
    </row>
    <row r="205" customHeight="1" spans="5:11">
      <c r="E205" s="178"/>
      <c r="F205" s="178"/>
      <c r="G205" s="178"/>
      <c r="H205" s="178"/>
      <c r="I205" s="178"/>
      <c r="J205" s="178"/>
      <c r="K205" s="170"/>
    </row>
    <row r="206" customHeight="1" spans="5:11">
      <c r="E206" s="178"/>
      <c r="F206" s="178"/>
      <c r="G206" s="178"/>
      <c r="H206" s="178"/>
      <c r="I206" s="178"/>
      <c r="J206" s="178"/>
      <c r="K206" s="170"/>
    </row>
    <row r="207" customHeight="1" spans="5:11">
      <c r="E207" s="178"/>
      <c r="F207" s="178"/>
      <c r="G207" s="178"/>
      <c r="H207" s="178"/>
      <c r="I207" s="178"/>
      <c r="J207" s="178"/>
      <c r="K207" s="170"/>
    </row>
    <row r="208" customHeight="1" spans="5:11">
      <c r="E208" s="178"/>
      <c r="F208" s="178"/>
      <c r="G208" s="178"/>
      <c r="H208" s="178"/>
      <c r="I208" s="178"/>
      <c r="J208" s="178"/>
      <c r="K208" s="170"/>
    </row>
    <row r="209" customHeight="1" spans="5:11">
      <c r="E209" s="178"/>
      <c r="F209" s="178"/>
      <c r="G209" s="178"/>
      <c r="H209" s="178"/>
      <c r="I209" s="178"/>
      <c r="J209" s="178"/>
      <c r="K209" s="170"/>
    </row>
    <row r="210" customHeight="1" spans="5:11">
      <c r="E210" s="178"/>
      <c r="F210" s="178"/>
      <c r="G210" s="178"/>
      <c r="H210" s="178"/>
      <c r="I210" s="178"/>
      <c r="J210" s="178"/>
      <c r="K210" s="170"/>
    </row>
    <row r="211" customHeight="1" spans="5:11">
      <c r="E211" s="178"/>
      <c r="F211" s="178"/>
      <c r="G211" s="178"/>
      <c r="H211" s="178"/>
      <c r="I211" s="178"/>
      <c r="J211" s="178"/>
      <c r="K211" s="170"/>
    </row>
    <row r="212" customHeight="1" spans="5:11">
      <c r="E212" s="178"/>
      <c r="F212" s="178"/>
      <c r="G212" s="178"/>
      <c r="H212" s="178"/>
      <c r="I212" s="178"/>
      <c r="J212" s="178"/>
      <c r="K212" s="170"/>
    </row>
    <row r="213" customHeight="1" spans="5:11">
      <c r="E213" s="178"/>
      <c r="F213" s="178"/>
      <c r="G213" s="178"/>
      <c r="H213" s="178"/>
      <c r="I213" s="178"/>
      <c r="J213" s="178"/>
      <c r="K213" s="170"/>
    </row>
    <row r="214" customHeight="1" spans="5:11">
      <c r="E214" s="178"/>
      <c r="F214" s="178"/>
      <c r="G214" s="178"/>
      <c r="H214" s="178"/>
      <c r="I214" s="178"/>
      <c r="J214" s="178"/>
      <c r="K214" s="170"/>
    </row>
    <row r="215" customHeight="1" spans="5:11">
      <c r="E215" s="178"/>
      <c r="F215" s="178"/>
      <c r="G215" s="178"/>
      <c r="H215" s="178"/>
      <c r="I215" s="178"/>
      <c r="J215" s="178"/>
      <c r="K215" s="170"/>
    </row>
    <row r="216" customHeight="1" spans="5:11">
      <c r="E216" s="178"/>
      <c r="F216" s="178"/>
      <c r="G216" s="178"/>
      <c r="H216" s="178"/>
      <c r="I216" s="178"/>
      <c r="J216" s="178"/>
      <c r="K216" s="170"/>
    </row>
    <row r="217" customHeight="1" spans="5:11">
      <c r="E217" s="178"/>
      <c r="F217" s="178"/>
      <c r="G217" s="178"/>
      <c r="H217" s="178"/>
      <c r="I217" s="178"/>
      <c r="J217" s="178"/>
      <c r="K217" s="170"/>
    </row>
    <row r="218" customHeight="1" spans="5:11">
      <c r="E218" s="178"/>
      <c r="F218" s="178"/>
      <c r="G218" s="178"/>
      <c r="H218" s="178"/>
      <c r="I218" s="178"/>
      <c r="J218" s="178"/>
      <c r="K218" s="170"/>
    </row>
    <row r="219" customHeight="1" spans="5:11">
      <c r="E219" s="178"/>
      <c r="F219" s="178"/>
      <c r="G219" s="178"/>
      <c r="H219" s="178"/>
      <c r="I219" s="178"/>
      <c r="J219" s="178"/>
      <c r="K219" s="170"/>
    </row>
    <row r="220" customHeight="1" spans="5:11">
      <c r="E220" s="178"/>
      <c r="F220" s="178"/>
      <c r="G220" s="178"/>
      <c r="H220" s="178"/>
      <c r="I220" s="178"/>
      <c r="J220" s="178"/>
      <c r="K220" s="170"/>
    </row>
    <row r="221" customHeight="1" spans="5:11">
      <c r="E221" s="178"/>
      <c r="F221" s="178"/>
      <c r="G221" s="178"/>
      <c r="H221" s="178"/>
      <c r="I221" s="178"/>
      <c r="J221" s="178"/>
      <c r="K221" s="170"/>
    </row>
    <row r="222" customHeight="1" spans="5:11">
      <c r="E222" s="178"/>
      <c r="F222" s="178"/>
      <c r="G222" s="178"/>
      <c r="H222" s="178"/>
      <c r="I222" s="178"/>
      <c r="J222" s="178"/>
      <c r="K222" s="170"/>
    </row>
    <row r="223" customHeight="1" spans="5:11">
      <c r="E223" s="178"/>
      <c r="F223" s="178"/>
      <c r="G223" s="178"/>
      <c r="H223" s="178"/>
      <c r="I223" s="178"/>
      <c r="J223" s="178"/>
      <c r="K223" s="170"/>
    </row>
    <row r="224" customHeight="1" spans="5:11">
      <c r="E224" s="178"/>
      <c r="F224" s="178"/>
      <c r="G224" s="178"/>
      <c r="H224" s="178"/>
      <c r="I224" s="178"/>
      <c r="J224" s="178"/>
      <c r="K224" s="170"/>
    </row>
    <row r="225" customHeight="1" spans="5:11">
      <c r="E225" s="178"/>
      <c r="F225" s="178"/>
      <c r="G225" s="178"/>
      <c r="H225" s="178"/>
      <c r="I225" s="178"/>
      <c r="J225" s="178"/>
      <c r="K225" s="170"/>
    </row>
    <row r="226" customHeight="1" spans="5:11">
      <c r="E226" s="178"/>
      <c r="F226" s="178"/>
      <c r="G226" s="178"/>
      <c r="H226" s="178"/>
      <c r="I226" s="178"/>
      <c r="J226" s="178"/>
      <c r="K226" s="170"/>
    </row>
    <row r="227" customHeight="1" spans="5:11">
      <c r="E227" s="178"/>
      <c r="F227" s="178"/>
      <c r="G227" s="178"/>
      <c r="H227" s="178"/>
      <c r="I227" s="178"/>
      <c r="J227" s="178"/>
      <c r="K227" s="170"/>
    </row>
    <row r="228" customHeight="1" spans="5:11">
      <c r="E228" s="178"/>
      <c r="F228" s="178"/>
      <c r="G228" s="178"/>
      <c r="H228" s="178"/>
      <c r="I228" s="178"/>
      <c r="J228" s="178"/>
      <c r="K228" s="170"/>
    </row>
    <row r="229" customHeight="1" spans="5:11">
      <c r="E229" s="178"/>
      <c r="F229" s="178"/>
      <c r="G229" s="178"/>
      <c r="H229" s="178"/>
      <c r="I229" s="178"/>
      <c r="J229" s="178"/>
      <c r="K229" s="170"/>
    </row>
    <row r="230" customHeight="1" spans="5:11">
      <c r="E230" s="178"/>
      <c r="F230" s="178"/>
      <c r="G230" s="178"/>
      <c r="H230" s="178"/>
      <c r="I230" s="178"/>
      <c r="J230" s="178"/>
      <c r="K230" s="170"/>
    </row>
    <row r="231" customHeight="1" spans="5:11">
      <c r="E231" s="178"/>
      <c r="F231" s="178"/>
      <c r="G231" s="178"/>
      <c r="H231" s="178"/>
      <c r="I231" s="178"/>
      <c r="J231" s="178"/>
      <c r="K231" s="170"/>
    </row>
    <row r="232" customHeight="1" spans="5:11">
      <c r="E232" s="178"/>
      <c r="F232" s="178"/>
      <c r="G232" s="178"/>
      <c r="H232" s="178"/>
      <c r="I232" s="178"/>
      <c r="J232" s="178"/>
      <c r="K232" s="170"/>
    </row>
    <row r="233" customHeight="1" spans="5:11">
      <c r="E233" s="178"/>
      <c r="F233" s="178"/>
      <c r="G233" s="178"/>
      <c r="H233" s="178"/>
      <c r="I233" s="178"/>
      <c r="J233" s="178"/>
      <c r="K233" s="170"/>
    </row>
    <row r="234" customHeight="1" spans="5:11">
      <c r="E234" s="178"/>
      <c r="F234" s="178"/>
      <c r="G234" s="178"/>
      <c r="H234" s="178"/>
      <c r="I234" s="178"/>
      <c r="J234" s="178"/>
      <c r="K234" s="170"/>
    </row>
    <row r="235" customHeight="1" spans="5:11">
      <c r="E235" s="178"/>
      <c r="F235" s="178"/>
      <c r="G235" s="178"/>
      <c r="H235" s="178"/>
      <c r="I235" s="178"/>
      <c r="J235" s="178"/>
      <c r="K235" s="170"/>
    </row>
    <row r="236" customHeight="1" spans="5:11">
      <c r="E236" s="178"/>
      <c r="F236" s="178"/>
      <c r="G236" s="178"/>
      <c r="H236" s="178"/>
      <c r="I236" s="178"/>
      <c r="J236" s="178"/>
      <c r="K236" s="170"/>
    </row>
    <row r="237" customHeight="1" spans="5:11">
      <c r="E237" s="178"/>
      <c r="F237" s="178"/>
      <c r="G237" s="178"/>
      <c r="H237" s="178"/>
      <c r="I237" s="178"/>
      <c r="J237" s="178"/>
      <c r="K237" s="170"/>
    </row>
    <row r="238" customHeight="1" spans="5:11">
      <c r="E238" s="178"/>
      <c r="F238" s="178"/>
      <c r="G238" s="178"/>
      <c r="H238" s="178"/>
      <c r="I238" s="178"/>
      <c r="J238" s="178"/>
      <c r="K238" s="170"/>
    </row>
    <row r="239" customHeight="1" spans="5:11">
      <c r="E239" s="178"/>
      <c r="F239" s="178"/>
      <c r="G239" s="178"/>
      <c r="H239" s="178"/>
      <c r="I239" s="178"/>
      <c r="J239" s="178"/>
      <c r="K239" s="170"/>
    </row>
    <row r="240" customHeight="1" spans="5:11">
      <c r="E240" s="178"/>
      <c r="F240" s="178"/>
      <c r="G240" s="178"/>
      <c r="H240" s="178"/>
      <c r="I240" s="178"/>
      <c r="J240" s="178"/>
      <c r="K240" s="170"/>
    </row>
    <row r="241" customHeight="1" spans="5:11">
      <c r="E241" s="178"/>
      <c r="F241" s="178"/>
      <c r="G241" s="178"/>
      <c r="H241" s="178"/>
      <c r="I241" s="178"/>
      <c r="J241" s="178"/>
      <c r="K241" s="170"/>
    </row>
    <row r="242" customHeight="1" spans="5:11">
      <c r="E242" s="178"/>
      <c r="F242" s="178"/>
      <c r="G242" s="178"/>
      <c r="H242" s="178"/>
      <c r="I242" s="178"/>
      <c r="J242" s="178"/>
      <c r="K242" s="170"/>
    </row>
    <row r="243" customHeight="1" spans="5:11">
      <c r="E243" s="178"/>
      <c r="F243" s="178"/>
      <c r="G243" s="178"/>
      <c r="H243" s="178"/>
      <c r="I243" s="178"/>
      <c r="J243" s="178"/>
      <c r="K243" s="170"/>
    </row>
    <row r="244" customHeight="1" spans="5:11">
      <c r="E244" s="178"/>
      <c r="F244" s="178"/>
      <c r="G244" s="178"/>
      <c r="H244" s="178"/>
      <c r="I244" s="178"/>
      <c r="J244" s="178"/>
      <c r="K244" s="170"/>
    </row>
    <row r="245" customHeight="1" spans="5:11">
      <c r="E245" s="178"/>
      <c r="F245" s="178"/>
      <c r="G245" s="178"/>
      <c r="H245" s="178"/>
      <c r="I245" s="178"/>
      <c r="J245" s="178"/>
      <c r="K245" s="170"/>
    </row>
    <row r="246" customHeight="1" spans="5:11">
      <c r="E246" s="178"/>
      <c r="F246" s="178"/>
      <c r="G246" s="178"/>
      <c r="H246" s="178"/>
      <c r="I246" s="178"/>
      <c r="J246" s="178"/>
      <c r="K246" s="170"/>
    </row>
    <row r="247" customHeight="1" spans="5:11">
      <c r="E247" s="178"/>
      <c r="F247" s="178"/>
      <c r="G247" s="178"/>
      <c r="H247" s="178"/>
      <c r="I247" s="178"/>
      <c r="J247" s="178"/>
      <c r="K247" s="170"/>
    </row>
    <row r="248" customHeight="1" spans="5:11">
      <c r="E248" s="178"/>
      <c r="F248" s="178"/>
      <c r="G248" s="178"/>
      <c r="H248" s="178"/>
      <c r="I248" s="178"/>
      <c r="J248" s="178"/>
      <c r="K248" s="170"/>
    </row>
    <row r="249" customHeight="1" spans="5:11">
      <c r="E249" s="178"/>
      <c r="F249" s="178"/>
      <c r="G249" s="178"/>
      <c r="H249" s="178"/>
      <c r="I249" s="178"/>
      <c r="J249" s="178"/>
      <c r="K249" s="170"/>
    </row>
    <row r="250" customHeight="1" spans="5:11">
      <c r="E250" s="178"/>
      <c r="F250" s="178"/>
      <c r="G250" s="178"/>
      <c r="H250" s="178"/>
      <c r="I250" s="178"/>
      <c r="J250" s="178"/>
      <c r="K250" s="170"/>
    </row>
    <row r="251" customHeight="1" spans="5:11">
      <c r="E251" s="178"/>
      <c r="F251" s="178"/>
      <c r="G251" s="178"/>
      <c r="H251" s="178"/>
      <c r="I251" s="178"/>
      <c r="J251" s="178"/>
      <c r="K251" s="170"/>
    </row>
    <row r="252" customHeight="1" spans="5:11">
      <c r="E252" s="178"/>
      <c r="F252" s="178"/>
      <c r="G252" s="178"/>
      <c r="H252" s="178"/>
      <c r="I252" s="178"/>
      <c r="J252" s="178"/>
      <c r="K252" s="170"/>
    </row>
    <row r="253" customHeight="1" spans="5:11">
      <c r="E253" s="178"/>
      <c r="F253" s="178"/>
      <c r="G253" s="178"/>
      <c r="H253" s="178"/>
      <c r="I253" s="178"/>
      <c r="J253" s="178"/>
      <c r="K253" s="170"/>
    </row>
    <row r="254" customHeight="1" spans="5:11">
      <c r="E254" s="178"/>
      <c r="F254" s="178"/>
      <c r="G254" s="178"/>
      <c r="H254" s="178"/>
      <c r="I254" s="178"/>
      <c r="J254" s="178"/>
      <c r="K254" s="170"/>
    </row>
    <row r="255" customHeight="1" spans="5:11">
      <c r="E255" s="178"/>
      <c r="F255" s="178"/>
      <c r="G255" s="178"/>
      <c r="H255" s="178"/>
      <c r="I255" s="178"/>
      <c r="J255" s="178"/>
      <c r="K255" s="170"/>
    </row>
    <row r="256" customHeight="1" spans="5:11">
      <c r="E256" s="178"/>
      <c r="F256" s="178"/>
      <c r="G256" s="178"/>
      <c r="H256" s="178"/>
      <c r="I256" s="178"/>
      <c r="J256" s="178"/>
      <c r="K256" s="170"/>
    </row>
    <row r="257" customHeight="1" spans="5:11">
      <c r="E257" s="178"/>
      <c r="F257" s="178"/>
      <c r="G257" s="178"/>
      <c r="H257" s="178"/>
      <c r="I257" s="178"/>
      <c r="J257" s="178"/>
      <c r="K257" s="170"/>
    </row>
    <row r="258" customHeight="1" spans="5:11">
      <c r="E258" s="178"/>
      <c r="F258" s="178"/>
      <c r="G258" s="178"/>
      <c r="H258" s="178"/>
      <c r="I258" s="178"/>
      <c r="J258" s="178"/>
      <c r="K258" s="170"/>
    </row>
    <row r="259" customHeight="1" spans="5:11">
      <c r="E259" s="178"/>
      <c r="F259" s="178"/>
      <c r="G259" s="178"/>
      <c r="H259" s="178"/>
      <c r="I259" s="178"/>
      <c r="J259" s="178"/>
      <c r="K259" s="170"/>
    </row>
    <row r="260" customHeight="1" spans="5:11">
      <c r="E260" s="178"/>
      <c r="F260" s="178"/>
      <c r="G260" s="178"/>
      <c r="H260" s="178"/>
      <c r="I260" s="178"/>
      <c r="J260" s="178"/>
      <c r="K260" s="170"/>
    </row>
    <row r="261" customHeight="1" spans="5:11">
      <c r="E261" s="178"/>
      <c r="F261" s="178"/>
      <c r="G261" s="178"/>
      <c r="H261" s="178"/>
      <c r="I261" s="178"/>
      <c r="J261" s="178"/>
      <c r="K261" s="170"/>
    </row>
    <row r="262" customHeight="1" spans="5:11">
      <c r="E262" s="178"/>
      <c r="F262" s="178"/>
      <c r="G262" s="178"/>
      <c r="H262" s="178"/>
      <c r="I262" s="178"/>
      <c r="J262" s="178"/>
      <c r="K262" s="170"/>
    </row>
    <row r="263" customHeight="1" spans="5:11">
      <c r="E263" s="178"/>
      <c r="F263" s="178"/>
      <c r="G263" s="178"/>
      <c r="H263" s="178"/>
      <c r="I263" s="178"/>
      <c r="J263" s="178"/>
      <c r="K263" s="170"/>
    </row>
    <row r="264" customHeight="1" spans="5:11">
      <c r="E264" s="178"/>
      <c r="F264" s="178"/>
      <c r="G264" s="178"/>
      <c r="H264" s="178"/>
      <c r="I264" s="178"/>
      <c r="J264" s="178"/>
      <c r="K264" s="170"/>
    </row>
    <row r="265" customHeight="1" spans="5:11">
      <c r="E265" s="178"/>
      <c r="F265" s="178"/>
      <c r="G265" s="178"/>
      <c r="H265" s="178"/>
      <c r="I265" s="178"/>
      <c r="J265" s="178"/>
      <c r="K265" s="170"/>
    </row>
    <row r="266" customHeight="1" spans="5:11">
      <c r="E266" s="178"/>
      <c r="F266" s="178"/>
      <c r="G266" s="178"/>
      <c r="H266" s="178"/>
      <c r="I266" s="178"/>
      <c r="J266" s="178"/>
      <c r="K266" s="170"/>
    </row>
    <row r="267" customHeight="1" spans="5:11">
      <c r="E267" s="178"/>
      <c r="F267" s="178"/>
      <c r="G267" s="178"/>
      <c r="H267" s="178"/>
      <c r="I267" s="178"/>
      <c r="J267" s="178"/>
      <c r="K267" s="170"/>
    </row>
    <row r="268" customHeight="1" spans="5:11">
      <c r="E268" s="178"/>
      <c r="F268" s="178"/>
      <c r="G268" s="178"/>
      <c r="H268" s="178"/>
      <c r="I268" s="178"/>
      <c r="J268" s="178"/>
      <c r="K268" s="170"/>
    </row>
    <row r="269" customHeight="1" spans="5:11">
      <c r="E269" s="178"/>
      <c r="F269" s="178"/>
      <c r="G269" s="178"/>
      <c r="H269" s="178"/>
      <c r="I269" s="178"/>
      <c r="J269" s="178"/>
      <c r="K269" s="170"/>
    </row>
    <row r="270" customHeight="1" spans="5:11">
      <c r="E270" s="178"/>
      <c r="F270" s="178"/>
      <c r="G270" s="178"/>
      <c r="H270" s="178"/>
      <c r="I270" s="178"/>
      <c r="J270" s="178"/>
      <c r="K270" s="170"/>
    </row>
    <row r="271" customHeight="1" spans="5:11">
      <c r="E271" s="178"/>
      <c r="F271" s="178"/>
      <c r="G271" s="178"/>
      <c r="H271" s="178"/>
      <c r="I271" s="178"/>
      <c r="J271" s="178"/>
      <c r="K271" s="170"/>
    </row>
    <row r="272" customHeight="1" spans="5:11">
      <c r="E272" s="178"/>
      <c r="F272" s="178"/>
      <c r="G272" s="178"/>
      <c r="H272" s="178"/>
      <c r="I272" s="178"/>
      <c r="J272" s="178"/>
      <c r="K272" s="170"/>
    </row>
    <row r="273" customHeight="1" spans="5:11">
      <c r="E273" s="178"/>
      <c r="F273" s="178"/>
      <c r="G273" s="178"/>
      <c r="H273" s="178"/>
      <c r="I273" s="178"/>
      <c r="J273" s="178"/>
      <c r="K273" s="170"/>
    </row>
    <row r="274" customHeight="1" spans="5:11">
      <c r="E274" s="178"/>
      <c r="F274" s="178"/>
      <c r="G274" s="178"/>
      <c r="H274" s="178"/>
      <c r="I274" s="178"/>
      <c r="J274" s="178"/>
      <c r="K274" s="170"/>
    </row>
    <row r="275" customHeight="1" spans="5:11">
      <c r="E275" s="178"/>
      <c r="F275" s="178"/>
      <c r="G275" s="178"/>
      <c r="H275" s="178"/>
      <c r="I275" s="178"/>
      <c r="J275" s="178"/>
      <c r="K275" s="170"/>
    </row>
    <row r="276" customHeight="1" spans="5:11">
      <c r="E276" s="178"/>
      <c r="F276" s="178"/>
      <c r="G276" s="178"/>
      <c r="H276" s="178"/>
      <c r="I276" s="178"/>
      <c r="J276" s="178"/>
      <c r="K276" s="170"/>
    </row>
    <row r="277" customHeight="1" spans="5:11">
      <c r="E277" s="178"/>
      <c r="F277" s="178"/>
      <c r="G277" s="178"/>
      <c r="H277" s="178"/>
      <c r="I277" s="178"/>
      <c r="J277" s="178"/>
      <c r="K277" s="170"/>
    </row>
    <row r="278" customHeight="1" spans="5:11">
      <c r="E278" s="178"/>
      <c r="F278" s="178"/>
      <c r="G278" s="178"/>
      <c r="H278" s="178"/>
      <c r="I278" s="178"/>
      <c r="J278" s="178"/>
      <c r="K278" s="170"/>
    </row>
    <row r="279" customHeight="1" spans="5:11">
      <c r="E279" s="178"/>
      <c r="F279" s="178"/>
      <c r="G279" s="178"/>
      <c r="H279" s="178"/>
      <c r="I279" s="178"/>
      <c r="J279" s="178"/>
      <c r="K279" s="170"/>
    </row>
    <row r="280" customHeight="1" spans="5:11">
      <c r="E280" s="178"/>
      <c r="F280" s="178"/>
      <c r="G280" s="178"/>
      <c r="H280" s="178"/>
      <c r="I280" s="178"/>
      <c r="J280" s="178"/>
      <c r="K280" s="170"/>
    </row>
    <row r="281" customHeight="1" spans="5:11">
      <c r="E281" s="178"/>
      <c r="F281" s="178"/>
      <c r="G281" s="178"/>
      <c r="H281" s="178"/>
      <c r="I281" s="178"/>
      <c r="J281" s="178"/>
      <c r="K281" s="170"/>
    </row>
    <row r="282" customHeight="1" spans="5:11">
      <c r="E282" s="178"/>
      <c r="F282" s="178"/>
      <c r="G282" s="178"/>
      <c r="H282" s="178"/>
      <c r="I282" s="178"/>
      <c r="J282" s="178"/>
      <c r="K282" s="170"/>
    </row>
    <row r="283" customHeight="1" spans="5:11">
      <c r="E283" s="178"/>
      <c r="F283" s="178"/>
      <c r="G283" s="178"/>
      <c r="H283" s="178"/>
      <c r="I283" s="178"/>
      <c r="J283" s="178"/>
      <c r="K283" s="170"/>
    </row>
    <row r="284" customHeight="1" spans="5:11">
      <c r="E284" s="178"/>
      <c r="F284" s="178"/>
      <c r="G284" s="178"/>
      <c r="H284" s="178"/>
      <c r="I284" s="178"/>
      <c r="J284" s="178"/>
      <c r="K284" s="170"/>
    </row>
    <row r="285" customHeight="1" spans="5:11">
      <c r="E285" s="178"/>
      <c r="F285" s="178"/>
      <c r="G285" s="178"/>
      <c r="H285" s="178"/>
      <c r="I285" s="178"/>
      <c r="J285" s="178"/>
      <c r="K285" s="170"/>
    </row>
    <row r="286" customHeight="1" spans="5:11">
      <c r="E286" s="178"/>
      <c r="F286" s="178"/>
      <c r="G286" s="178"/>
      <c r="H286" s="178"/>
      <c r="I286" s="178"/>
      <c r="J286" s="178"/>
      <c r="K286" s="170"/>
    </row>
    <row r="287" customHeight="1" spans="5:11">
      <c r="E287" s="178"/>
      <c r="F287" s="178"/>
      <c r="G287" s="178"/>
      <c r="H287" s="178"/>
      <c r="I287" s="178"/>
      <c r="J287" s="178"/>
      <c r="K287" s="170"/>
    </row>
    <row r="288" customHeight="1" spans="5:11">
      <c r="E288" s="178"/>
      <c r="F288" s="178"/>
      <c r="G288" s="178"/>
      <c r="H288" s="178"/>
      <c r="I288" s="178"/>
      <c r="J288" s="178"/>
      <c r="K288" s="170"/>
    </row>
    <row r="289" customHeight="1" spans="5:11">
      <c r="E289" s="178"/>
      <c r="F289" s="178"/>
      <c r="G289" s="178"/>
      <c r="H289" s="178"/>
      <c r="I289" s="178"/>
      <c r="J289" s="178"/>
      <c r="K289" s="170"/>
    </row>
    <row r="290" customHeight="1" spans="5:11">
      <c r="E290" s="178"/>
      <c r="F290" s="178"/>
      <c r="G290" s="178"/>
      <c r="H290" s="178"/>
      <c r="I290" s="178"/>
      <c r="J290" s="178"/>
      <c r="K290" s="170"/>
    </row>
    <row r="291" customHeight="1" spans="5:11">
      <c r="E291" s="178"/>
      <c r="F291" s="178"/>
      <c r="G291" s="178"/>
      <c r="H291" s="178"/>
      <c r="I291" s="178"/>
      <c r="J291" s="178"/>
      <c r="K291" s="170"/>
    </row>
    <row r="292" customHeight="1" spans="5:11">
      <c r="E292" s="178"/>
      <c r="F292" s="178"/>
      <c r="G292" s="178"/>
      <c r="H292" s="178"/>
      <c r="I292" s="178"/>
      <c r="J292" s="178"/>
      <c r="K292" s="170"/>
    </row>
    <row r="293" customHeight="1" spans="5:11">
      <c r="E293" s="178"/>
      <c r="F293" s="178"/>
      <c r="G293" s="178"/>
      <c r="H293" s="178"/>
      <c r="I293" s="178"/>
      <c r="J293" s="178"/>
      <c r="K293" s="170"/>
    </row>
    <row r="294" customHeight="1" spans="5:11">
      <c r="E294" s="178"/>
      <c r="F294" s="178"/>
      <c r="G294" s="178"/>
      <c r="H294" s="178"/>
      <c r="I294" s="178"/>
      <c r="J294" s="178"/>
      <c r="K294" s="170"/>
    </row>
    <row r="295" customHeight="1" spans="5:11">
      <c r="E295" s="178"/>
      <c r="F295" s="178"/>
      <c r="G295" s="178"/>
      <c r="H295" s="178"/>
      <c r="I295" s="178"/>
      <c r="J295" s="178"/>
      <c r="K295" s="170"/>
    </row>
    <row r="296" customHeight="1" spans="5:11">
      <c r="E296" s="178"/>
      <c r="F296" s="178"/>
      <c r="G296" s="178"/>
      <c r="H296" s="178"/>
      <c r="I296" s="178"/>
      <c r="J296" s="178"/>
      <c r="K296" s="170"/>
    </row>
    <row r="297" customHeight="1" spans="5:11">
      <c r="E297" s="178"/>
      <c r="F297" s="178"/>
      <c r="G297" s="178"/>
      <c r="H297" s="178"/>
      <c r="I297" s="178"/>
      <c r="J297" s="178"/>
      <c r="K297" s="170"/>
    </row>
    <row r="298" customHeight="1" spans="5:11">
      <c r="E298" s="178"/>
      <c r="F298" s="178"/>
      <c r="G298" s="178"/>
      <c r="H298" s="178"/>
      <c r="I298" s="178"/>
      <c r="J298" s="178"/>
      <c r="K298" s="170"/>
    </row>
    <row r="299" customHeight="1" spans="5:11">
      <c r="E299" s="178"/>
      <c r="F299" s="178"/>
      <c r="G299" s="178"/>
      <c r="H299" s="178"/>
      <c r="I299" s="178"/>
      <c r="J299" s="178"/>
      <c r="K299" s="170"/>
    </row>
    <row r="300" customHeight="1" spans="5:11">
      <c r="E300" s="178"/>
      <c r="F300" s="178"/>
      <c r="G300" s="178"/>
      <c r="H300" s="178"/>
      <c r="I300" s="178"/>
      <c r="J300" s="178"/>
      <c r="K300" s="170"/>
    </row>
    <row r="301" customHeight="1" spans="5:11">
      <c r="E301" s="178"/>
      <c r="F301" s="178"/>
      <c r="G301" s="178"/>
      <c r="H301" s="178"/>
      <c r="I301" s="178"/>
      <c r="J301" s="178"/>
      <c r="K301" s="170"/>
    </row>
    <row r="302" customHeight="1" spans="5:11">
      <c r="E302" s="178"/>
      <c r="F302" s="178"/>
      <c r="G302" s="178"/>
      <c r="H302" s="178"/>
      <c r="I302" s="178"/>
      <c r="J302" s="178"/>
      <c r="K302" s="170"/>
    </row>
    <row r="303" customHeight="1" spans="5:11">
      <c r="E303" s="178"/>
      <c r="F303" s="178"/>
      <c r="G303" s="178"/>
      <c r="H303" s="178"/>
      <c r="I303" s="178"/>
      <c r="J303" s="178"/>
      <c r="K303" s="170"/>
    </row>
    <row r="304" customHeight="1" spans="5:11">
      <c r="E304" s="178"/>
      <c r="F304" s="178"/>
      <c r="G304" s="178"/>
      <c r="H304" s="178"/>
      <c r="I304" s="178"/>
      <c r="J304" s="178"/>
      <c r="K304" s="170"/>
    </row>
    <row r="305" customHeight="1" spans="5:11">
      <c r="E305" s="178"/>
      <c r="F305" s="178"/>
      <c r="G305" s="178"/>
      <c r="H305" s="178"/>
      <c r="I305" s="178"/>
      <c r="J305" s="178"/>
      <c r="K305" s="170"/>
    </row>
    <row r="306" customHeight="1" spans="5:11">
      <c r="E306" s="178"/>
      <c r="F306" s="178"/>
      <c r="G306" s="178"/>
      <c r="H306" s="178"/>
      <c r="I306" s="178"/>
      <c r="J306" s="178"/>
      <c r="K306" s="170"/>
    </row>
    <row r="307" customHeight="1" spans="5:11">
      <c r="E307" s="178"/>
      <c r="F307" s="178"/>
      <c r="G307" s="178"/>
      <c r="H307" s="178"/>
      <c r="I307" s="178"/>
      <c r="J307" s="178"/>
      <c r="K307" s="170"/>
    </row>
    <row r="308" customHeight="1" spans="5:11">
      <c r="E308" s="178"/>
      <c r="F308" s="178"/>
      <c r="G308" s="178"/>
      <c r="H308" s="178"/>
      <c r="I308" s="178"/>
      <c r="J308" s="178"/>
      <c r="K308" s="170"/>
    </row>
    <row r="309" customHeight="1" spans="5:11">
      <c r="E309" s="178"/>
      <c r="F309" s="178"/>
      <c r="G309" s="178"/>
      <c r="H309" s="178"/>
      <c r="I309" s="178"/>
      <c r="J309" s="178"/>
      <c r="K309" s="170"/>
    </row>
    <row r="310" customHeight="1" spans="5:11">
      <c r="E310" s="178"/>
      <c r="F310" s="178"/>
      <c r="G310" s="178"/>
      <c r="H310" s="178"/>
      <c r="I310" s="178"/>
      <c r="J310" s="178"/>
      <c r="K310" s="170"/>
    </row>
    <row r="311" customHeight="1" spans="5:11">
      <c r="E311" s="178"/>
      <c r="F311" s="178"/>
      <c r="G311" s="178"/>
      <c r="H311" s="178"/>
      <c r="I311" s="178"/>
      <c r="J311" s="178"/>
      <c r="K311" s="170"/>
    </row>
    <row r="312" customHeight="1" spans="5:11">
      <c r="E312" s="178"/>
      <c r="F312" s="178"/>
      <c r="G312" s="178"/>
      <c r="H312" s="178"/>
      <c r="I312" s="178"/>
      <c r="J312" s="178"/>
      <c r="K312" s="170"/>
    </row>
    <row r="313" customHeight="1" spans="5:11">
      <c r="E313" s="178"/>
      <c r="F313" s="178"/>
      <c r="G313" s="178"/>
      <c r="H313" s="178"/>
      <c r="I313" s="178"/>
      <c r="J313" s="178"/>
      <c r="K313" s="170"/>
    </row>
    <row r="314" customHeight="1" spans="5:11">
      <c r="E314" s="178"/>
      <c r="F314" s="178"/>
      <c r="G314" s="178"/>
      <c r="H314" s="178"/>
      <c r="I314" s="178"/>
      <c r="J314" s="178"/>
      <c r="K314" s="170"/>
    </row>
    <row r="315" customHeight="1" spans="5:11">
      <c r="E315" s="178"/>
      <c r="F315" s="178"/>
      <c r="G315" s="178"/>
      <c r="H315" s="178"/>
      <c r="I315" s="178"/>
      <c r="J315" s="178"/>
      <c r="K315" s="170"/>
    </row>
    <row r="316" customHeight="1" spans="5:11">
      <c r="E316" s="178"/>
      <c r="F316" s="178"/>
      <c r="G316" s="178"/>
      <c r="H316" s="178"/>
      <c r="I316" s="178"/>
      <c r="J316" s="178"/>
      <c r="K316" s="170"/>
    </row>
    <row r="317" customHeight="1" spans="5:11">
      <c r="E317" s="178"/>
      <c r="F317" s="178"/>
      <c r="G317" s="178"/>
      <c r="H317" s="178"/>
      <c r="I317" s="178"/>
      <c r="J317" s="178"/>
      <c r="K317" s="170"/>
    </row>
    <row r="318" customHeight="1" spans="5:11">
      <c r="E318" s="178"/>
      <c r="F318" s="178"/>
      <c r="G318" s="178"/>
      <c r="H318" s="178"/>
      <c r="I318" s="178"/>
      <c r="J318" s="178"/>
      <c r="K318" s="170"/>
    </row>
    <row r="319" customHeight="1" spans="5:11">
      <c r="E319" s="178"/>
      <c r="F319" s="178"/>
      <c r="G319" s="178"/>
      <c r="H319" s="178"/>
      <c r="I319" s="178"/>
      <c r="J319" s="178"/>
      <c r="K319" s="170"/>
    </row>
    <row r="320" customHeight="1" spans="5:11">
      <c r="E320" s="178"/>
      <c r="F320" s="178"/>
      <c r="G320" s="178"/>
      <c r="H320" s="178"/>
      <c r="I320" s="178"/>
      <c r="J320" s="178"/>
      <c r="K320" s="170"/>
    </row>
    <row r="321" customHeight="1" spans="5:11">
      <c r="E321" s="178"/>
      <c r="F321" s="178"/>
      <c r="G321" s="178"/>
      <c r="H321" s="178"/>
      <c r="I321" s="178"/>
      <c r="J321" s="178"/>
      <c r="K321" s="170"/>
    </row>
    <row r="322" customHeight="1" spans="5:11">
      <c r="E322" s="178"/>
      <c r="F322" s="178"/>
      <c r="G322" s="178"/>
      <c r="H322" s="178"/>
      <c r="I322" s="178"/>
      <c r="J322" s="178"/>
      <c r="K322" s="170"/>
    </row>
    <row r="323" customHeight="1" spans="5:11">
      <c r="E323" s="178"/>
      <c r="F323" s="178"/>
      <c r="G323" s="178"/>
      <c r="H323" s="178"/>
      <c r="I323" s="178"/>
      <c r="J323" s="178"/>
      <c r="K323" s="170"/>
    </row>
    <row r="324" customHeight="1" spans="5:11">
      <c r="E324" s="178"/>
      <c r="F324" s="178"/>
      <c r="G324" s="178"/>
      <c r="H324" s="178"/>
      <c r="I324" s="178"/>
      <c r="J324" s="178"/>
      <c r="K324" s="170"/>
    </row>
    <row r="325" customHeight="1" spans="5:11">
      <c r="E325" s="178"/>
      <c r="F325" s="178"/>
      <c r="G325" s="178"/>
      <c r="H325" s="178"/>
      <c r="I325" s="178"/>
      <c r="J325" s="178"/>
      <c r="K325" s="170"/>
    </row>
    <row r="326" customHeight="1" spans="5:11">
      <c r="E326" s="178"/>
      <c r="F326" s="178"/>
      <c r="G326" s="178"/>
      <c r="H326" s="178"/>
      <c r="I326" s="178"/>
      <c r="J326" s="178"/>
      <c r="K326" s="170"/>
    </row>
    <row r="327" customHeight="1" spans="5:11">
      <c r="E327" s="178"/>
      <c r="F327" s="178"/>
      <c r="G327" s="178"/>
      <c r="H327" s="178"/>
      <c r="I327" s="178"/>
      <c r="J327" s="178"/>
      <c r="K327" s="170"/>
    </row>
    <row r="328" customHeight="1" spans="5:11">
      <c r="E328" s="178"/>
      <c r="F328" s="178"/>
      <c r="G328" s="178"/>
      <c r="H328" s="178"/>
      <c r="I328" s="178"/>
      <c r="J328" s="178"/>
      <c r="K328" s="170"/>
    </row>
    <row r="329" customHeight="1" spans="5:11">
      <c r="E329" s="178"/>
      <c r="F329" s="178"/>
      <c r="G329" s="178"/>
      <c r="H329" s="178"/>
      <c r="I329" s="178"/>
      <c r="J329" s="178"/>
      <c r="K329" s="170"/>
    </row>
    <row r="330" customHeight="1" spans="5:11">
      <c r="E330" s="178"/>
      <c r="F330" s="178"/>
      <c r="G330" s="178"/>
      <c r="H330" s="178"/>
      <c r="I330" s="178"/>
      <c r="J330" s="178"/>
      <c r="K330" s="170"/>
    </row>
    <row r="331" customHeight="1" spans="5:11">
      <c r="E331" s="178"/>
      <c r="F331" s="178"/>
      <c r="G331" s="178"/>
      <c r="H331" s="178"/>
      <c r="I331" s="178"/>
      <c r="J331" s="178"/>
      <c r="K331" s="170"/>
    </row>
    <row r="332" customHeight="1" spans="5:11">
      <c r="E332" s="178"/>
      <c r="F332" s="178"/>
      <c r="G332" s="178"/>
      <c r="H332" s="178"/>
      <c r="I332" s="178"/>
      <c r="J332" s="178"/>
      <c r="K332" s="170"/>
    </row>
    <row r="333" customHeight="1" spans="5:11">
      <c r="E333" s="178"/>
      <c r="F333" s="178"/>
      <c r="G333" s="178"/>
      <c r="H333" s="178"/>
      <c r="I333" s="178"/>
      <c r="J333" s="178"/>
      <c r="K333" s="170"/>
    </row>
    <row r="334" customHeight="1" spans="5:11">
      <c r="E334" s="178"/>
      <c r="F334" s="178"/>
      <c r="G334" s="178"/>
      <c r="H334" s="178"/>
      <c r="I334" s="178"/>
      <c r="J334" s="178"/>
      <c r="K334" s="170"/>
    </row>
    <row r="335" customHeight="1" spans="5:11">
      <c r="E335" s="178"/>
      <c r="F335" s="178"/>
      <c r="G335" s="178"/>
      <c r="H335" s="178"/>
      <c r="I335" s="178"/>
      <c r="J335" s="178"/>
      <c r="K335" s="170"/>
    </row>
    <row r="336" customHeight="1" spans="5:11">
      <c r="E336" s="178"/>
      <c r="F336" s="178"/>
      <c r="G336" s="178"/>
      <c r="H336" s="178"/>
      <c r="I336" s="178"/>
      <c r="J336" s="178"/>
      <c r="K336" s="170"/>
    </row>
    <row r="337" customHeight="1" spans="5:11">
      <c r="E337" s="178"/>
      <c r="F337" s="178"/>
      <c r="G337" s="178"/>
      <c r="H337" s="178"/>
      <c r="I337" s="178"/>
      <c r="J337" s="178"/>
      <c r="K337" s="170"/>
    </row>
    <row r="338" customHeight="1" spans="5:11">
      <c r="E338" s="178"/>
      <c r="F338" s="178"/>
      <c r="G338" s="178"/>
      <c r="H338" s="178"/>
      <c r="I338" s="178"/>
      <c r="J338" s="178"/>
      <c r="K338" s="170"/>
    </row>
    <row r="339" customHeight="1" spans="5:11">
      <c r="E339" s="178"/>
      <c r="F339" s="178"/>
      <c r="G339" s="178"/>
      <c r="H339" s="178"/>
      <c r="I339" s="178"/>
      <c r="J339" s="178"/>
      <c r="K339" s="170"/>
    </row>
    <row r="340" customHeight="1" spans="5:11">
      <c r="E340" s="178"/>
      <c r="F340" s="178"/>
      <c r="G340" s="178"/>
      <c r="H340" s="178"/>
      <c r="I340" s="178"/>
      <c r="J340" s="178"/>
      <c r="K340" s="170"/>
    </row>
    <row r="341" customHeight="1" spans="5:11">
      <c r="E341" s="178"/>
      <c r="F341" s="178"/>
      <c r="G341" s="178"/>
      <c r="H341" s="178"/>
      <c r="I341" s="178"/>
      <c r="J341" s="178"/>
      <c r="K341" s="170"/>
    </row>
    <row r="342" customHeight="1" spans="5:11">
      <c r="E342" s="178"/>
      <c r="F342" s="178"/>
      <c r="G342" s="178"/>
      <c r="H342" s="178"/>
      <c r="I342" s="178"/>
      <c r="J342" s="178"/>
      <c r="K342" s="170"/>
    </row>
    <row r="343" customHeight="1" spans="5:11">
      <c r="E343" s="178"/>
      <c r="F343" s="178"/>
      <c r="G343" s="178"/>
      <c r="H343" s="178"/>
      <c r="I343" s="178"/>
      <c r="J343" s="178"/>
      <c r="K343" s="170"/>
    </row>
    <row r="344" customHeight="1" spans="5:11">
      <c r="E344" s="178"/>
      <c r="F344" s="178"/>
      <c r="G344" s="178"/>
      <c r="H344" s="178"/>
      <c r="I344" s="178"/>
      <c r="J344" s="178"/>
      <c r="K344" s="170"/>
    </row>
    <row r="345" customHeight="1" spans="5:11">
      <c r="E345" s="178"/>
      <c r="F345" s="178"/>
      <c r="G345" s="178"/>
      <c r="H345" s="178"/>
      <c r="I345" s="178"/>
      <c r="J345" s="178"/>
      <c r="K345" s="170"/>
    </row>
    <row r="346" customHeight="1" spans="5:11">
      <c r="E346" s="178"/>
      <c r="F346" s="178"/>
      <c r="G346" s="178"/>
      <c r="H346" s="178"/>
      <c r="I346" s="178"/>
      <c r="J346" s="178"/>
      <c r="K346" s="170"/>
    </row>
    <row r="347" customHeight="1" spans="5:11">
      <c r="E347" s="178"/>
      <c r="F347" s="178"/>
      <c r="G347" s="178"/>
      <c r="H347" s="178"/>
      <c r="I347" s="178"/>
      <c r="J347" s="178"/>
      <c r="K347" s="170"/>
    </row>
    <row r="348" customHeight="1" spans="5:11">
      <c r="E348" s="178"/>
      <c r="F348" s="178"/>
      <c r="G348" s="178"/>
      <c r="H348" s="178"/>
      <c r="I348" s="178"/>
      <c r="J348" s="178"/>
      <c r="K348" s="170"/>
    </row>
    <row r="349" customHeight="1" spans="5:11">
      <c r="E349" s="178"/>
      <c r="F349" s="178"/>
      <c r="G349" s="178"/>
      <c r="H349" s="178"/>
      <c r="I349" s="178"/>
      <c r="J349" s="178"/>
      <c r="K349" s="170"/>
    </row>
    <row r="350" customHeight="1" spans="5:11">
      <c r="E350" s="178"/>
      <c r="F350" s="178"/>
      <c r="G350" s="178"/>
      <c r="H350" s="178"/>
      <c r="I350" s="178"/>
      <c r="J350" s="178"/>
      <c r="K350" s="170"/>
    </row>
    <row r="351" customHeight="1" spans="5:11">
      <c r="E351" s="178"/>
      <c r="F351" s="178"/>
      <c r="G351" s="178"/>
      <c r="H351" s="178"/>
      <c r="I351" s="178"/>
      <c r="J351" s="178"/>
      <c r="K351" s="170"/>
    </row>
    <row r="352" customHeight="1" spans="5:11">
      <c r="E352" s="178"/>
      <c r="F352" s="178"/>
      <c r="G352" s="178"/>
      <c r="H352" s="178"/>
      <c r="I352" s="178"/>
      <c r="J352" s="178"/>
      <c r="K352" s="170"/>
    </row>
    <row r="353" customHeight="1" spans="5:11">
      <c r="E353" s="178"/>
      <c r="F353" s="178"/>
      <c r="G353" s="178"/>
      <c r="H353" s="178"/>
      <c r="I353" s="178"/>
      <c r="J353" s="178"/>
      <c r="K353" s="170"/>
    </row>
    <row r="354" customHeight="1" spans="5:11">
      <c r="E354" s="178"/>
      <c r="F354" s="178"/>
      <c r="G354" s="178"/>
      <c r="H354" s="178"/>
      <c r="I354" s="178"/>
      <c r="J354" s="178"/>
      <c r="K354" s="170"/>
    </row>
    <row r="355" customHeight="1" spans="5:11">
      <c r="E355" s="178"/>
      <c r="F355" s="178"/>
      <c r="G355" s="178"/>
      <c r="H355" s="178"/>
      <c r="I355" s="178"/>
      <c r="J355" s="178"/>
      <c r="K355" s="170"/>
    </row>
    <row r="356" customHeight="1" spans="5:11">
      <c r="E356" s="178"/>
      <c r="F356" s="178"/>
      <c r="G356" s="178"/>
      <c r="H356" s="178"/>
      <c r="I356" s="178"/>
      <c r="J356" s="178"/>
      <c r="K356" s="170"/>
    </row>
    <row r="357" customHeight="1" spans="5:11">
      <c r="E357" s="178"/>
      <c r="F357" s="178"/>
      <c r="G357" s="178"/>
      <c r="H357" s="178"/>
      <c r="I357" s="178"/>
      <c r="J357" s="178"/>
      <c r="K357" s="170"/>
    </row>
    <row r="358" customHeight="1" spans="5:11">
      <c r="E358" s="178"/>
      <c r="F358" s="178"/>
      <c r="G358" s="178"/>
      <c r="H358" s="178"/>
      <c r="I358" s="178"/>
      <c r="J358" s="178"/>
      <c r="K358" s="170"/>
    </row>
    <row r="359" customHeight="1" spans="5:11">
      <c r="E359" s="178"/>
      <c r="F359" s="178"/>
      <c r="G359" s="178"/>
      <c r="H359" s="178"/>
      <c r="I359" s="178"/>
      <c r="J359" s="178"/>
      <c r="K359" s="170"/>
    </row>
    <row r="360" customHeight="1" spans="5:11">
      <c r="E360" s="178"/>
      <c r="F360" s="178"/>
      <c r="G360" s="178"/>
      <c r="H360" s="178"/>
      <c r="I360" s="178"/>
      <c r="J360" s="178"/>
      <c r="K360" s="170"/>
    </row>
    <row r="361" customHeight="1" spans="5:11">
      <c r="E361" s="178"/>
      <c r="F361" s="178"/>
      <c r="G361" s="178"/>
      <c r="H361" s="178"/>
      <c r="I361" s="178"/>
      <c r="J361" s="178"/>
      <c r="K361" s="170"/>
    </row>
    <row r="362" customHeight="1" spans="5:11">
      <c r="E362" s="178"/>
      <c r="F362" s="178"/>
      <c r="G362" s="178"/>
      <c r="H362" s="178"/>
      <c r="I362" s="178"/>
      <c r="J362" s="178"/>
      <c r="K362" s="170"/>
    </row>
    <row r="363" customHeight="1" spans="5:11">
      <c r="E363" s="178"/>
      <c r="F363" s="178"/>
      <c r="G363" s="178"/>
      <c r="H363" s="178"/>
      <c r="I363" s="178"/>
      <c r="J363" s="178"/>
      <c r="K363" s="170"/>
    </row>
    <row r="364" customHeight="1" spans="5:11">
      <c r="E364" s="178"/>
      <c r="F364" s="178"/>
      <c r="G364" s="178"/>
      <c r="H364" s="178"/>
      <c r="I364" s="178"/>
      <c r="J364" s="178"/>
      <c r="K364" s="170"/>
    </row>
    <row r="365" customHeight="1" spans="5:11">
      <c r="E365" s="178"/>
      <c r="F365" s="178"/>
      <c r="G365" s="178"/>
      <c r="H365" s="178"/>
      <c r="I365" s="178"/>
      <c r="J365" s="178"/>
      <c r="K365" s="170"/>
    </row>
    <row r="366" customHeight="1" spans="5:11">
      <c r="E366" s="178"/>
      <c r="F366" s="178"/>
      <c r="G366" s="178"/>
      <c r="H366" s="178"/>
      <c r="I366" s="178"/>
      <c r="J366" s="178"/>
      <c r="K366" s="170"/>
    </row>
    <row r="367" customHeight="1" spans="5:11">
      <c r="E367" s="178"/>
      <c r="F367" s="178"/>
      <c r="G367" s="178"/>
      <c r="H367" s="178"/>
      <c r="I367" s="178"/>
      <c r="J367" s="178"/>
      <c r="K367" s="170"/>
    </row>
    <row r="368" customHeight="1" spans="5:11">
      <c r="E368" s="178"/>
      <c r="F368" s="178"/>
      <c r="G368" s="178"/>
      <c r="H368" s="178"/>
      <c r="I368" s="178"/>
      <c r="J368" s="178"/>
      <c r="K368" s="170"/>
    </row>
    <row r="369" customHeight="1" spans="5:11">
      <c r="E369" s="178"/>
      <c r="F369" s="178"/>
      <c r="G369" s="178"/>
      <c r="H369" s="178"/>
      <c r="I369" s="178"/>
      <c r="J369" s="178"/>
      <c r="K369" s="170"/>
    </row>
    <row r="370" customHeight="1" spans="5:11">
      <c r="E370" s="178"/>
      <c r="F370" s="178"/>
      <c r="G370" s="178"/>
      <c r="H370" s="178"/>
      <c r="I370" s="178"/>
      <c r="J370" s="178"/>
      <c r="K370" s="170"/>
    </row>
    <row r="371" customHeight="1" spans="5:11">
      <c r="E371" s="178"/>
      <c r="F371" s="178"/>
      <c r="G371" s="178"/>
      <c r="H371" s="178"/>
      <c r="I371" s="178"/>
      <c r="J371" s="178"/>
      <c r="K371" s="170"/>
    </row>
    <row r="372" customHeight="1" spans="5:11">
      <c r="E372" s="178"/>
      <c r="F372" s="178"/>
      <c r="G372" s="178"/>
      <c r="H372" s="178"/>
      <c r="I372" s="178"/>
      <c r="J372" s="178"/>
      <c r="K372" s="170"/>
    </row>
    <row r="373" customHeight="1" spans="5:11">
      <c r="E373" s="178"/>
      <c r="F373" s="178"/>
      <c r="G373" s="178"/>
      <c r="H373" s="178"/>
      <c r="I373" s="178"/>
      <c r="J373" s="178"/>
      <c r="K373" s="170"/>
    </row>
    <row r="374" customHeight="1" spans="5:11">
      <c r="E374" s="178"/>
      <c r="F374" s="178"/>
      <c r="G374" s="178"/>
      <c r="H374" s="178"/>
      <c r="I374" s="178"/>
      <c r="J374" s="178"/>
      <c r="K374" s="170"/>
    </row>
    <row r="375" customHeight="1" spans="5:11">
      <c r="E375" s="178"/>
      <c r="F375" s="178"/>
      <c r="G375" s="178"/>
      <c r="H375" s="178"/>
      <c r="I375" s="178"/>
      <c r="J375" s="178"/>
      <c r="K375" s="170"/>
    </row>
    <row r="376" customHeight="1" spans="5:11">
      <c r="E376" s="178"/>
      <c r="F376" s="178"/>
      <c r="G376" s="178"/>
      <c r="H376" s="178"/>
      <c r="I376" s="178"/>
      <c r="J376" s="178"/>
      <c r="K376" s="170"/>
    </row>
    <row r="377" customHeight="1" spans="5:11">
      <c r="E377" s="178"/>
      <c r="F377" s="178"/>
      <c r="G377" s="178"/>
      <c r="H377" s="178"/>
      <c r="I377" s="178"/>
      <c r="J377" s="178"/>
      <c r="K377" s="170"/>
    </row>
    <row r="378" customHeight="1" spans="5:11">
      <c r="E378" s="178"/>
      <c r="F378" s="178"/>
      <c r="G378" s="178"/>
      <c r="H378" s="178"/>
      <c r="I378" s="178"/>
      <c r="J378" s="178"/>
      <c r="K378" s="170"/>
    </row>
    <row r="379" customHeight="1" spans="5:11">
      <c r="E379" s="178"/>
      <c r="F379" s="178"/>
      <c r="G379" s="178"/>
      <c r="H379" s="178"/>
      <c r="I379" s="178"/>
      <c r="J379" s="178"/>
      <c r="K379" s="170"/>
    </row>
    <row r="380" customHeight="1" spans="5:11">
      <c r="E380" s="178"/>
      <c r="F380" s="178"/>
      <c r="G380" s="178"/>
      <c r="H380" s="178"/>
      <c r="I380" s="178"/>
      <c r="J380" s="178"/>
      <c r="K380" s="170"/>
    </row>
    <row r="381" customHeight="1" spans="5:11">
      <c r="E381" s="178"/>
      <c r="F381" s="178"/>
      <c r="G381" s="178"/>
      <c r="H381" s="178"/>
      <c r="I381" s="178"/>
      <c r="J381" s="178"/>
      <c r="K381" s="170"/>
    </row>
    <row r="382" customHeight="1" spans="5:11">
      <c r="E382" s="178"/>
      <c r="F382" s="178"/>
      <c r="G382" s="178"/>
      <c r="H382" s="178"/>
      <c r="I382" s="178"/>
      <c r="J382" s="178"/>
      <c r="K382" s="170"/>
    </row>
    <row r="383" customHeight="1" spans="5:11">
      <c r="E383" s="178"/>
      <c r="F383" s="178"/>
      <c r="G383" s="178"/>
      <c r="H383" s="178"/>
      <c r="I383" s="178"/>
      <c r="J383" s="178"/>
      <c r="K383" s="170"/>
    </row>
  </sheetData>
  <mergeCells count="11">
    <mergeCell ref="C1:K1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conditionalFormatting sqref="K6:K36">
    <cfRule type="cellIs" dxfId="1" priority="1" stopIfTrue="1" operator="equal">
      <formula>"关注"</formula>
    </cfRule>
  </conditionalFormatting>
  <printOptions horizontalCentered="1"/>
  <pageMargins left="0.748031496062992" right="0.748031496062992" top="0.78" bottom="0.3" header="0.38" footer="0.25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83"/>
  <sheetViews>
    <sheetView workbookViewId="0">
      <selection activeCell="P10" sqref="P10"/>
    </sheetView>
  </sheetViews>
  <sheetFormatPr defaultColWidth="9" defaultRowHeight="20.1" customHeight="1"/>
  <cols>
    <col min="1" max="1" width="14.125" style="81" customWidth="1"/>
    <col min="2" max="2" width="31.625" style="82" customWidth="1"/>
    <col min="3" max="3" width="16.5" style="82" customWidth="1"/>
    <col min="4" max="4" width="14.375" style="82" customWidth="1"/>
    <col min="5" max="5" width="13.25" style="82" customWidth="1"/>
    <col min="6" max="6" width="16.875" style="82" customWidth="1"/>
    <col min="7" max="7" width="16" style="82" customWidth="1"/>
    <col min="8" max="8" width="10.25" style="82" customWidth="1"/>
    <col min="9" max="9" width="11.25" style="82" customWidth="1"/>
    <col min="10" max="10" width="6.75" style="82" hidden="1" customWidth="1"/>
    <col min="11" max="11" width="10.375" style="82" customWidth="1"/>
    <col min="12" max="12" width="9" style="5"/>
    <col min="13" max="16384" width="9" style="82"/>
  </cols>
  <sheetData>
    <row r="1" ht="51.75" customHeight="1" spans="2:11">
      <c r="B1" s="139" t="s">
        <v>27</v>
      </c>
      <c r="C1" s="139"/>
      <c r="D1" s="139"/>
      <c r="E1" s="139"/>
      <c r="F1" s="139"/>
      <c r="G1" s="139"/>
      <c r="H1" s="139"/>
      <c r="I1" s="139"/>
      <c r="J1" s="139"/>
      <c r="K1" s="139"/>
    </row>
    <row r="2" customHeight="1" spans="2:11">
      <c r="B2" s="140" t="s">
        <v>220</v>
      </c>
      <c r="C2" s="5"/>
      <c r="D2" s="5"/>
      <c r="E2" s="141" t="s">
        <v>229</v>
      </c>
      <c r="F2" s="5"/>
      <c r="G2" s="5"/>
      <c r="H2" s="141" t="s">
        <v>80</v>
      </c>
      <c r="I2" s="5"/>
      <c r="J2" s="5"/>
      <c r="K2" s="5"/>
    </row>
    <row r="3" customHeight="1" spans="2:11">
      <c r="B3" s="141" t="s">
        <v>81</v>
      </c>
      <c r="C3" s="5"/>
      <c r="D3" s="5"/>
      <c r="E3" s="141" t="s">
        <v>230</v>
      </c>
      <c r="F3" s="5"/>
      <c r="G3" s="5"/>
      <c r="H3" s="141" t="s">
        <v>82</v>
      </c>
      <c r="I3" s="5"/>
      <c r="J3" s="5"/>
      <c r="K3" s="5"/>
    </row>
    <row r="4" ht="27.75" customHeight="1" spans="2:11">
      <c r="B4" s="144" t="s">
        <v>37</v>
      </c>
      <c r="C4" s="144" t="s">
        <v>38</v>
      </c>
      <c r="D4" s="144" t="s">
        <v>39</v>
      </c>
      <c r="E4" s="143" t="s">
        <v>221</v>
      </c>
      <c r="F4" s="143"/>
      <c r="G4" s="144" t="s">
        <v>222</v>
      </c>
      <c r="H4" s="145" t="s">
        <v>263</v>
      </c>
      <c r="I4" s="142" t="s">
        <v>224</v>
      </c>
      <c r="J4" s="147" t="s">
        <v>238</v>
      </c>
      <c r="K4" s="147"/>
    </row>
    <row r="5" ht="24" customHeight="1" spans="2:11">
      <c r="B5" s="148"/>
      <c r="C5" s="148" t="s">
        <v>38</v>
      </c>
      <c r="D5" s="148" t="s">
        <v>39</v>
      </c>
      <c r="E5" s="147" t="s">
        <v>227</v>
      </c>
      <c r="F5" s="147" t="s">
        <v>228</v>
      </c>
      <c r="G5" s="148"/>
      <c r="H5" s="149"/>
      <c r="I5" s="146"/>
      <c r="J5" s="147"/>
      <c r="K5" s="147"/>
    </row>
    <row r="6" customHeight="1" spans="2:11">
      <c r="B6" s="89" t="s">
        <v>239</v>
      </c>
      <c r="C6" s="89">
        <v>150000</v>
      </c>
      <c r="D6" s="89">
        <v>180000</v>
      </c>
      <c r="E6" s="100">
        <f t="shared" ref="E6:E36" si="0">D6-C6</f>
        <v>30000</v>
      </c>
      <c r="F6" s="116">
        <f t="shared" ref="F6:F36" si="1">IF(C6=0,0,E6/C6)</f>
        <v>0.2</v>
      </c>
      <c r="G6" s="159">
        <f>IF(E6=0,"",RANK(ABS(E6),$J$6:$J$28))</f>
        <v>1</v>
      </c>
      <c r="H6" s="159">
        <f>IF(F6=0,"",RANK(ABS(F6),$K$6:$K$28))</f>
        <v>1</v>
      </c>
      <c r="I6" s="100" t="str">
        <f>IF(OR(G6&lt;=5,H6&lt;=5,ABS(E6)&gt;=[1]基本参数及说明表!$C$9),"关注","")</f>
        <v>关注</v>
      </c>
      <c r="J6" s="100">
        <f>ABS(E6)</f>
        <v>30000</v>
      </c>
      <c r="K6" s="116">
        <f>ABS(F6)</f>
        <v>0.2</v>
      </c>
    </row>
    <row r="7" customHeight="1" spans="2:11">
      <c r="B7" s="89" t="s">
        <v>240</v>
      </c>
      <c r="C7" s="89">
        <v>100000</v>
      </c>
      <c r="D7" s="89">
        <v>110000</v>
      </c>
      <c r="E7" s="100">
        <f t="shared" si="0"/>
        <v>10000</v>
      </c>
      <c r="F7" s="116">
        <f t="shared" si="1"/>
        <v>0.1</v>
      </c>
      <c r="G7" s="159">
        <f>IF(E7=0,"",RANK(ABS(E7),$J$6:$J$28))</f>
        <v>2</v>
      </c>
      <c r="H7" s="159">
        <f>IF(F7=0,"",RANK(ABS(F7),$K$6:$K$28))</f>
        <v>2</v>
      </c>
      <c r="I7" s="100" t="str">
        <f>IF(OR(G7&lt;=5,H7&lt;=5,ABS(E7)&gt;=[1]基本参数及说明表!$C$9),"关注","")</f>
        <v>关注</v>
      </c>
      <c r="J7" s="100">
        <f>ABS(E7)</f>
        <v>10000</v>
      </c>
      <c r="K7" s="116">
        <f>ABS(F7)</f>
        <v>0.1</v>
      </c>
    </row>
    <row r="8" customHeight="1" spans="2:11">
      <c r="B8" s="89" t="s">
        <v>241</v>
      </c>
      <c r="C8" s="89"/>
      <c r="D8" s="89"/>
      <c r="E8" s="100">
        <f t="shared" si="0"/>
        <v>0</v>
      </c>
      <c r="F8" s="116">
        <f t="shared" si="1"/>
        <v>0</v>
      </c>
      <c r="G8" s="159" t="str">
        <f>IF(E8=0,"",RANK(ABS(E8),$J$6:$J$28))</f>
        <v/>
      </c>
      <c r="H8" s="159" t="str">
        <f>IF(F8=0,"",RANK(ABS(F8),$K$6:$K$28))</f>
        <v/>
      </c>
      <c r="I8" s="100" t="str">
        <f>IF(OR(G8&lt;=5,H8&lt;=5,ABS(E8)&gt;=[1]基本参数及说明表!$C$9),"关注","")</f>
        <v>关注</v>
      </c>
      <c r="J8" s="100">
        <f>ABS(E8)</f>
        <v>0</v>
      </c>
      <c r="K8" s="116">
        <f>ABS(F8)</f>
        <v>0</v>
      </c>
    </row>
    <row r="9" customHeight="1" spans="2:11">
      <c r="B9" s="160" t="s">
        <v>242</v>
      </c>
      <c r="C9" s="160"/>
      <c r="D9" s="160"/>
      <c r="E9" s="160">
        <f t="shared" si="0"/>
        <v>0</v>
      </c>
      <c r="F9" s="161">
        <f t="shared" si="1"/>
        <v>0</v>
      </c>
      <c r="G9" s="162"/>
      <c r="H9" s="162"/>
      <c r="I9" s="160"/>
      <c r="J9" s="160">
        <f>ABS(E10)</f>
        <v>0</v>
      </c>
      <c r="K9" s="161">
        <f>ABS(F10)</f>
        <v>0</v>
      </c>
    </row>
    <row r="10" customHeight="1" spans="2:11">
      <c r="B10" s="89" t="s">
        <v>243</v>
      </c>
      <c r="C10" s="89"/>
      <c r="D10" s="89"/>
      <c r="E10" s="100">
        <f t="shared" si="0"/>
        <v>0</v>
      </c>
      <c r="F10" s="116">
        <f t="shared" si="1"/>
        <v>0</v>
      </c>
      <c r="G10" s="159" t="str">
        <f>IF(E10=0,"",RANK(ABS(E10),$J$6:$J$28))</f>
        <v/>
      </c>
      <c r="H10" s="159" t="str">
        <f>IF(F10=0,"",RANK(ABS(F10),$K$6:$K$28))</f>
        <v/>
      </c>
      <c r="I10" s="100" t="str">
        <f>IF(OR(G10&lt;=5,H10&lt;=5,ABS(E10)&gt;=[1]基本参数及说明表!$C$9),"关注","")</f>
        <v>关注</v>
      </c>
      <c r="J10" s="100">
        <f>ABS(E11)</f>
        <v>0</v>
      </c>
      <c r="K10" s="116">
        <f>ABS(F11)</f>
        <v>0</v>
      </c>
    </row>
    <row r="11" customHeight="1" spans="2:11">
      <c r="B11" s="89" t="s">
        <v>244</v>
      </c>
      <c r="C11" s="89"/>
      <c r="D11" s="89"/>
      <c r="E11" s="100">
        <f t="shared" si="0"/>
        <v>0</v>
      </c>
      <c r="F11" s="116">
        <f t="shared" si="1"/>
        <v>0</v>
      </c>
      <c r="G11" s="159" t="str">
        <f>IF(E11=0,"",RANK(ABS(E11),$J$6:$J$28))</f>
        <v/>
      </c>
      <c r="H11" s="159" t="str">
        <f>IF(F11=0,"",RANK(ABS(F11),$K$6:$K$28))</f>
        <v/>
      </c>
      <c r="I11" s="100" t="str">
        <f>IF(OR(G11&lt;=5,H11&lt;=5,ABS(E11)&gt;=[1]基本参数及说明表!$C$9),"关注","")</f>
        <v>关注</v>
      </c>
      <c r="J11" s="100">
        <f>ABS(E12)</f>
        <v>0</v>
      </c>
      <c r="K11" s="116">
        <f>ABS(F12)</f>
        <v>0</v>
      </c>
    </row>
    <row r="12" customHeight="1" spans="2:11">
      <c r="B12" s="89" t="s">
        <v>245</v>
      </c>
      <c r="C12" s="89"/>
      <c r="D12" s="89"/>
      <c r="E12" s="100">
        <f t="shared" si="0"/>
        <v>0</v>
      </c>
      <c r="F12" s="116">
        <f t="shared" si="1"/>
        <v>0</v>
      </c>
      <c r="G12" s="159" t="str">
        <f>IF(E12=0,"",RANK(ABS(E12),$J$6:$J$28))</f>
        <v/>
      </c>
      <c r="H12" s="159" t="str">
        <f>IF(F12=0,"",RANK(ABS(F12),$K$6:$K$28))</f>
        <v/>
      </c>
      <c r="I12" s="100" t="str">
        <f>IF(OR(G12&lt;=5,H12&lt;=5,ABS(E12)&gt;=[1]基本参数及说明表!$C$9),"关注","")</f>
        <v>关注</v>
      </c>
      <c r="J12" s="100">
        <f>ABS(E13)</f>
        <v>0</v>
      </c>
      <c r="K12" s="116">
        <f>ABS(F13)</f>
        <v>0</v>
      </c>
    </row>
    <row r="13" customHeight="1" spans="2:11">
      <c r="B13" s="89" t="s">
        <v>246</v>
      </c>
      <c r="C13" s="89"/>
      <c r="D13" s="89"/>
      <c r="E13" s="100">
        <f t="shared" si="0"/>
        <v>0</v>
      </c>
      <c r="F13" s="116">
        <f t="shared" si="1"/>
        <v>0</v>
      </c>
      <c r="G13" s="159" t="str">
        <f>IF(E13=0,"",RANK(ABS(E13),$J$6:$J$28))</f>
        <v/>
      </c>
      <c r="H13" s="159" t="str">
        <f>IF(F13=0,"",RANK(ABS(F13),$K$6:$K$28))</f>
        <v/>
      </c>
      <c r="I13" s="100" t="str">
        <f>IF(OR(G13&lt;=5,H13&lt;=5,ABS(E13)&gt;=[1]基本参数及说明表!$C$9),"关注","")</f>
        <v>关注</v>
      </c>
      <c r="J13" s="100">
        <f>ABS(E15)</f>
        <v>0</v>
      </c>
      <c r="K13" s="116">
        <f>ABS(F15)</f>
        <v>0</v>
      </c>
    </row>
    <row r="14" customHeight="1" spans="2:11">
      <c r="B14" s="160" t="s">
        <v>48</v>
      </c>
      <c r="C14" s="160"/>
      <c r="D14" s="160"/>
      <c r="E14" s="160">
        <f t="shared" si="0"/>
        <v>0</v>
      </c>
      <c r="F14" s="161">
        <f t="shared" si="1"/>
        <v>0</v>
      </c>
      <c r="G14" s="162"/>
      <c r="H14" s="162"/>
      <c r="I14" s="160"/>
      <c r="J14" s="160">
        <f>ABS(E16)</f>
        <v>0</v>
      </c>
      <c r="K14" s="161">
        <f>ABS(F16)</f>
        <v>0</v>
      </c>
    </row>
    <row r="15" customHeight="1" spans="2:11">
      <c r="B15" s="89" t="s">
        <v>247</v>
      </c>
      <c r="C15" s="89"/>
      <c r="D15" s="89"/>
      <c r="E15" s="100">
        <f t="shared" si="0"/>
        <v>0</v>
      </c>
      <c r="F15" s="116">
        <f t="shared" si="1"/>
        <v>0</v>
      </c>
      <c r="G15" s="159" t="str">
        <f>IF(E15=0,"",RANK(ABS(E15),$J$6:$J$28))</f>
        <v/>
      </c>
      <c r="H15" s="159" t="str">
        <f>IF(F15=0,"",RANK(ABS(F15),$K$6:$K$28))</f>
        <v/>
      </c>
      <c r="I15" s="100" t="str">
        <f>IF(OR(G15&lt;=5,H15&lt;=5,ABS(E15)&gt;=[1]基本参数及说明表!$C$9),"关注","")</f>
        <v>关注</v>
      </c>
      <c r="J15" s="100">
        <f>ABS(E17)</f>
        <v>0</v>
      </c>
      <c r="K15" s="116">
        <f>ABS(F17)</f>
        <v>0</v>
      </c>
    </row>
    <row r="16" customHeight="1" spans="2:11">
      <c r="B16" s="100" t="s">
        <v>248</v>
      </c>
      <c r="C16" s="89"/>
      <c r="D16" s="89"/>
      <c r="E16" s="100">
        <f t="shared" si="0"/>
        <v>0</v>
      </c>
      <c r="F16" s="116">
        <f t="shared" si="1"/>
        <v>0</v>
      </c>
      <c r="G16" s="159" t="str">
        <f>IF(E16=0,"",RANK(ABS(E16),$J$6:$J$28))</f>
        <v/>
      </c>
      <c r="H16" s="159" t="str">
        <f>IF(F16=0,"",RANK(ABS(F16),$K$6:$K$28))</f>
        <v/>
      </c>
      <c r="I16" s="100" t="str">
        <f>IF(OR(G16&lt;=5,H16&lt;=5,ABS(E16)&gt;=[1]基本参数及说明表!$C$9),"关注","")</f>
        <v>关注</v>
      </c>
      <c r="J16" s="100">
        <f>ABS(E18)</f>
        <v>0</v>
      </c>
      <c r="K16" s="116">
        <f>ABS(F18)</f>
        <v>0</v>
      </c>
    </row>
    <row r="17" customHeight="1" spans="2:11">
      <c r="B17" s="100" t="s">
        <v>249</v>
      </c>
      <c r="C17" s="89"/>
      <c r="D17" s="89"/>
      <c r="E17" s="100">
        <f t="shared" si="0"/>
        <v>0</v>
      </c>
      <c r="F17" s="116">
        <f t="shared" si="1"/>
        <v>0</v>
      </c>
      <c r="G17" s="159" t="str">
        <f>IF(E17=0,"",RANK(ABS(E17),$J$6:$J$28))</f>
        <v/>
      </c>
      <c r="H17" s="159" t="str">
        <f>IF(F17=0,"",RANK(ABS(F17),$K$6:$K$28))</f>
        <v/>
      </c>
      <c r="I17" s="100" t="str">
        <f>IF(OR(G17&lt;=5,H17&lt;=5,ABS(E17)&gt;=[1]基本参数及说明表!$C$9),"关注","")</f>
        <v>关注</v>
      </c>
      <c r="J17" s="100">
        <f>ABS(E20)</f>
        <v>0</v>
      </c>
      <c r="K17" s="116">
        <f>ABS(F20)</f>
        <v>0</v>
      </c>
    </row>
    <row r="18" customHeight="1" spans="2:11">
      <c r="B18" s="100" t="s">
        <v>250</v>
      </c>
      <c r="C18" s="89"/>
      <c r="D18" s="89"/>
      <c r="E18" s="100">
        <f t="shared" si="0"/>
        <v>0</v>
      </c>
      <c r="F18" s="116">
        <f t="shared" si="1"/>
        <v>0</v>
      </c>
      <c r="G18" s="159" t="str">
        <f>IF(E18=0,"",RANK(ABS(E18),$J$6:$J$28))</f>
        <v/>
      </c>
      <c r="H18" s="159" t="str">
        <f>IF(F18=0,"",RANK(ABS(F18),$K$6:$K$28))</f>
        <v/>
      </c>
      <c r="I18" s="100" t="str">
        <f>IF(OR(G18&lt;=5,H18&lt;=5,ABS(E18)&gt;=[1]基本参数及说明表!$C$9),"关注","")</f>
        <v>关注</v>
      </c>
      <c r="J18" s="100">
        <f>ABS(E23)</f>
        <v>0</v>
      </c>
      <c r="K18" s="116">
        <f>ABS(F23)</f>
        <v>0</v>
      </c>
    </row>
    <row r="19" customHeight="1" spans="2:11">
      <c r="B19" s="160" t="s">
        <v>53</v>
      </c>
      <c r="C19" s="160"/>
      <c r="D19" s="160"/>
      <c r="E19" s="160">
        <f t="shared" si="0"/>
        <v>0</v>
      </c>
      <c r="F19" s="161">
        <f t="shared" si="1"/>
        <v>0</v>
      </c>
      <c r="G19" s="162"/>
      <c r="H19" s="162"/>
      <c r="I19" s="160"/>
      <c r="J19" s="160">
        <f t="shared" ref="J19:J24" si="2">ABS(E25)</f>
        <v>0</v>
      </c>
      <c r="K19" s="161">
        <f t="shared" ref="K19:K24" si="3">ABS(F25)</f>
        <v>0</v>
      </c>
    </row>
    <row r="20" customHeight="1" spans="2:11">
      <c r="B20" s="100" t="s">
        <v>251</v>
      </c>
      <c r="C20" s="89"/>
      <c r="D20" s="89"/>
      <c r="E20" s="100">
        <f t="shared" si="0"/>
        <v>0</v>
      </c>
      <c r="F20" s="116">
        <f t="shared" si="1"/>
        <v>0</v>
      </c>
      <c r="G20" s="159" t="str">
        <f>IF(E20=0,"",RANK(ABS(E20),$J$6:$J$28))</f>
        <v/>
      </c>
      <c r="H20" s="159" t="str">
        <f>IF(F20=0,"",RANK(ABS(F20),$K$6:$K$28))</f>
        <v/>
      </c>
      <c r="I20" s="100" t="str">
        <f>IF(OR(G20&lt;=5,H20&lt;=5,ABS(E20)&gt;=[1]基本参数及说明表!$C$9),"关注","")</f>
        <v>关注</v>
      </c>
      <c r="J20" s="100">
        <f t="shared" si="2"/>
        <v>0</v>
      </c>
      <c r="K20" s="116">
        <f t="shared" si="3"/>
        <v>0</v>
      </c>
    </row>
    <row r="21" customHeight="1" spans="2:11">
      <c r="B21" s="160" t="s">
        <v>55</v>
      </c>
      <c r="C21" s="160"/>
      <c r="D21" s="160"/>
      <c r="E21" s="160">
        <f t="shared" si="0"/>
        <v>0</v>
      </c>
      <c r="F21" s="161">
        <f t="shared" si="1"/>
        <v>0</v>
      </c>
      <c r="G21" s="162"/>
      <c r="H21" s="162"/>
      <c r="I21" s="160"/>
      <c r="J21" s="160">
        <f t="shared" si="2"/>
        <v>0</v>
      </c>
      <c r="K21" s="161">
        <f t="shared" si="3"/>
        <v>0</v>
      </c>
    </row>
    <row r="22" customHeight="1" spans="2:11">
      <c r="B22" s="100" t="s">
        <v>252</v>
      </c>
      <c r="C22" s="89"/>
      <c r="D22" s="89"/>
      <c r="E22" s="100">
        <f t="shared" si="0"/>
        <v>0</v>
      </c>
      <c r="F22" s="116">
        <f t="shared" si="1"/>
        <v>0</v>
      </c>
      <c r="G22" s="159"/>
      <c r="H22" s="159"/>
      <c r="I22" s="100"/>
      <c r="J22" s="100">
        <f t="shared" si="2"/>
        <v>0</v>
      </c>
      <c r="K22" s="116">
        <f t="shared" si="3"/>
        <v>0</v>
      </c>
    </row>
    <row r="23" customHeight="1" spans="2:11">
      <c r="B23" s="100" t="s">
        <v>253</v>
      </c>
      <c r="C23" s="89"/>
      <c r="D23" s="89"/>
      <c r="E23" s="100">
        <f t="shared" si="0"/>
        <v>0</v>
      </c>
      <c r="F23" s="116">
        <f t="shared" si="1"/>
        <v>0</v>
      </c>
      <c r="G23" s="159" t="str">
        <f>IF(E23=0,"",RANK(ABS(E23),$J$6:$J$28))</f>
        <v/>
      </c>
      <c r="H23" s="159" t="str">
        <f>IF(F23=0,"",RANK(ABS(F23),$K$6:$K$28))</f>
        <v/>
      </c>
      <c r="I23" s="100" t="str">
        <f>IF(OR(G23&lt;=5,H23&lt;=5,ABS(E23)&gt;=[1]基本参数及说明表!$C$9),"关注","")</f>
        <v>关注</v>
      </c>
      <c r="J23" s="100">
        <f t="shared" si="2"/>
        <v>0</v>
      </c>
      <c r="K23" s="116">
        <f t="shared" si="3"/>
        <v>0</v>
      </c>
    </row>
    <row r="24" customHeight="1" spans="2:11">
      <c r="B24" s="160" t="s">
        <v>58</v>
      </c>
      <c r="C24" s="160"/>
      <c r="D24" s="160"/>
      <c r="E24" s="160">
        <f t="shared" si="0"/>
        <v>0</v>
      </c>
      <c r="F24" s="161">
        <f t="shared" si="1"/>
        <v>0</v>
      </c>
      <c r="G24" s="162"/>
      <c r="H24" s="162"/>
      <c r="I24" s="160"/>
      <c r="J24" s="160">
        <f t="shared" si="2"/>
        <v>0</v>
      </c>
      <c r="K24" s="161">
        <f t="shared" si="3"/>
        <v>0</v>
      </c>
    </row>
    <row r="25" customHeight="1" spans="2:11">
      <c r="B25" s="100" t="s">
        <v>254</v>
      </c>
      <c r="C25" s="89"/>
      <c r="D25" s="89"/>
      <c r="E25" s="100">
        <f t="shared" si="0"/>
        <v>0</v>
      </c>
      <c r="F25" s="116">
        <f t="shared" si="1"/>
        <v>0</v>
      </c>
      <c r="G25" s="159" t="str">
        <f t="shared" ref="G25:G30" si="4">IF(E25=0,"",RANK(ABS(E25),$J$6:$J$28))</f>
        <v/>
      </c>
      <c r="H25" s="159" t="str">
        <f t="shared" ref="H25:H30" si="5">IF(F25=0,"",RANK(ABS(F25),$K$6:$K$28))</f>
        <v/>
      </c>
      <c r="I25" s="100" t="str">
        <f>IF(OR(G25&lt;=5,H25&lt;=5,ABS(E25)&gt;=[1]基本参数及说明表!$C$9),"关注","")</f>
        <v>关注</v>
      </c>
      <c r="J25" s="100">
        <f>ABS(E32)</f>
        <v>0</v>
      </c>
      <c r="K25" s="116">
        <f>ABS(F32)</f>
        <v>0</v>
      </c>
    </row>
    <row r="26" customHeight="1" spans="2:11">
      <c r="B26" s="100" t="s">
        <v>255</v>
      </c>
      <c r="C26" s="89"/>
      <c r="D26" s="89"/>
      <c r="E26" s="100">
        <f t="shared" si="0"/>
        <v>0</v>
      </c>
      <c r="F26" s="116">
        <f t="shared" si="1"/>
        <v>0</v>
      </c>
      <c r="G26" s="159" t="str">
        <f t="shared" si="4"/>
        <v/>
      </c>
      <c r="H26" s="159" t="str">
        <f t="shared" si="5"/>
        <v/>
      </c>
      <c r="I26" s="100" t="str">
        <f>IF(OR(G26&lt;=5,H26&lt;=5,ABS(E26)&gt;=[1]基本参数及说明表!$C$9),"关注","")</f>
        <v>关注</v>
      </c>
      <c r="J26" s="100">
        <f>ABS(E33)</f>
        <v>0</v>
      </c>
      <c r="K26" s="116">
        <f>ABS(F33)</f>
        <v>0</v>
      </c>
    </row>
    <row r="27" customHeight="1" spans="2:11">
      <c r="B27" s="100" t="s">
        <v>256</v>
      </c>
      <c r="C27" s="89"/>
      <c r="D27" s="89"/>
      <c r="E27" s="100">
        <f t="shared" si="0"/>
        <v>0</v>
      </c>
      <c r="F27" s="116">
        <f t="shared" si="1"/>
        <v>0</v>
      </c>
      <c r="G27" s="159" t="str">
        <f t="shared" si="4"/>
        <v/>
      </c>
      <c r="H27" s="159" t="str">
        <f t="shared" si="5"/>
        <v/>
      </c>
      <c r="I27" s="100" t="str">
        <f>IF(OR(G27&lt;=5,H27&lt;=5,ABS(E27)&gt;=[1]基本参数及说明表!$C$9),"关注","")</f>
        <v>关注</v>
      </c>
      <c r="J27" s="100">
        <f>ABS(E34)</f>
        <v>0</v>
      </c>
      <c r="K27" s="116">
        <f>ABS(F34)</f>
        <v>0</v>
      </c>
    </row>
    <row r="28" customHeight="1" spans="2:11">
      <c r="B28" s="100" t="s">
        <v>257</v>
      </c>
      <c r="C28" s="89"/>
      <c r="D28" s="89"/>
      <c r="E28" s="100">
        <f t="shared" si="0"/>
        <v>0</v>
      </c>
      <c r="F28" s="116">
        <f t="shared" si="1"/>
        <v>0</v>
      </c>
      <c r="G28" s="159" t="str">
        <f t="shared" si="4"/>
        <v/>
      </c>
      <c r="H28" s="159" t="str">
        <f t="shared" si="5"/>
        <v/>
      </c>
      <c r="I28" s="100" t="str">
        <f>IF(OR(G28&lt;=5,H28&lt;=5,ABS(E28)&gt;=[1]基本参数及说明表!$C$9),"关注","")</f>
        <v>关注</v>
      </c>
      <c r="J28" s="100">
        <f>ABS(E35)</f>
        <v>0</v>
      </c>
      <c r="K28" s="116">
        <f>ABS(F35)</f>
        <v>0</v>
      </c>
    </row>
    <row r="29" customHeight="1" spans="2:11">
      <c r="B29" s="100" t="s">
        <v>258</v>
      </c>
      <c r="C29" s="89"/>
      <c r="D29" s="89"/>
      <c r="E29" s="100">
        <f t="shared" si="0"/>
        <v>0</v>
      </c>
      <c r="F29" s="116">
        <f t="shared" si="1"/>
        <v>0</v>
      </c>
      <c r="G29" s="159" t="str">
        <f t="shared" si="4"/>
        <v/>
      </c>
      <c r="H29" s="159" t="str">
        <f t="shared" si="5"/>
        <v/>
      </c>
      <c r="I29" s="100" t="str">
        <f>IF(OR(G29&lt;=5,H29&lt;=5,ABS(E29)&gt;=[1]基本参数及说明表!$C$9),"关注","")</f>
        <v>关注</v>
      </c>
      <c r="J29" s="100"/>
      <c r="K29" s="114"/>
    </row>
    <row r="30" customHeight="1" spans="2:11">
      <c r="B30" s="100" t="s">
        <v>64</v>
      </c>
      <c r="C30" s="89"/>
      <c r="D30" s="89"/>
      <c r="E30" s="100">
        <f t="shared" si="0"/>
        <v>0</v>
      </c>
      <c r="F30" s="116">
        <f t="shared" si="1"/>
        <v>0</v>
      </c>
      <c r="G30" s="159" t="str">
        <f t="shared" si="4"/>
        <v/>
      </c>
      <c r="H30" s="159" t="str">
        <f t="shared" si="5"/>
        <v/>
      </c>
      <c r="I30" s="100" t="str">
        <f>IF(OR(G30&lt;=5,H30&lt;=5,ABS(E30)&gt;=[1]基本参数及说明表!$C$9),"关注","")</f>
        <v>关注</v>
      </c>
      <c r="J30" s="100"/>
      <c r="K30" s="114"/>
    </row>
    <row r="31" customHeight="1" spans="2:11">
      <c r="B31" s="160" t="s">
        <v>65</v>
      </c>
      <c r="C31" s="160"/>
      <c r="D31" s="160"/>
      <c r="E31" s="160">
        <f t="shared" si="0"/>
        <v>0</v>
      </c>
      <c r="F31" s="161">
        <f t="shared" si="1"/>
        <v>0</v>
      </c>
      <c r="G31" s="162"/>
      <c r="H31" s="162"/>
      <c r="I31" s="160"/>
      <c r="J31" s="160"/>
      <c r="K31" s="163"/>
    </row>
    <row r="32" customHeight="1" spans="2:11">
      <c r="B32" s="100" t="s">
        <v>259</v>
      </c>
      <c r="C32" s="89"/>
      <c r="D32" s="89"/>
      <c r="E32" s="100">
        <f t="shared" si="0"/>
        <v>0</v>
      </c>
      <c r="F32" s="116">
        <f t="shared" si="1"/>
        <v>0</v>
      </c>
      <c r="G32" s="159" t="str">
        <f>IF(E32=0,"",RANK(ABS(E32),$J$6:$J$28))</f>
        <v/>
      </c>
      <c r="H32" s="159" t="str">
        <f>IF(F32=0,"",RANK(ABS(F32),$K$6:$K$28))</f>
        <v/>
      </c>
      <c r="I32" s="100" t="str">
        <f>IF(OR(G32&lt;=5,H32&lt;=5,ABS(E32)&gt;=[1]基本参数及说明表!$C$9),"关注","")</f>
        <v>关注</v>
      </c>
      <c r="J32" s="100"/>
      <c r="K32" s="114"/>
    </row>
    <row r="33" customHeight="1" spans="2:11">
      <c r="B33" s="100" t="s">
        <v>260</v>
      </c>
      <c r="C33" s="89"/>
      <c r="D33" s="89"/>
      <c r="E33" s="100">
        <f t="shared" si="0"/>
        <v>0</v>
      </c>
      <c r="F33" s="116">
        <f t="shared" si="1"/>
        <v>0</v>
      </c>
      <c r="G33" s="159" t="str">
        <f>IF(E33=0,"",RANK(ABS(E33),$J$6:$J$28))</f>
        <v/>
      </c>
      <c r="H33" s="159" t="str">
        <f>IF(F33=0,"",RANK(ABS(F33),$K$6:$K$28))</f>
        <v/>
      </c>
      <c r="I33" s="100" t="str">
        <f>IF(OR(G33&lt;=5,H33&lt;=5,ABS(E33)&gt;=[1]基本参数及说明表!$C$9),"关注","")</f>
        <v>关注</v>
      </c>
      <c r="J33" s="100"/>
      <c r="K33" s="114"/>
    </row>
    <row r="34" customHeight="1" spans="2:11">
      <c r="B34" s="100" t="s">
        <v>261</v>
      </c>
      <c r="C34" s="89"/>
      <c r="D34" s="89"/>
      <c r="E34" s="100">
        <f t="shared" si="0"/>
        <v>0</v>
      </c>
      <c r="F34" s="116">
        <f t="shared" si="1"/>
        <v>0</v>
      </c>
      <c r="G34" s="159" t="str">
        <f>IF(E34=0,"",RANK(ABS(E34),$J$6:$J$28))</f>
        <v/>
      </c>
      <c r="H34" s="159" t="str">
        <f>IF(F34=0,"",RANK(ABS(F34),$K$6:$K$28))</f>
        <v/>
      </c>
      <c r="I34" s="100" t="str">
        <f>IF(OR(G34&lt;=5,H34&lt;=5,ABS(E34)&gt;=[1]基本参数及说明表!$C$9),"关注","")</f>
        <v>关注</v>
      </c>
      <c r="J34" s="100"/>
      <c r="K34" s="114"/>
    </row>
    <row r="35" customHeight="1" spans="2:11">
      <c r="B35" s="100" t="s">
        <v>262</v>
      </c>
      <c r="C35" s="89"/>
      <c r="D35" s="89"/>
      <c r="E35" s="100">
        <f t="shared" si="0"/>
        <v>0</v>
      </c>
      <c r="F35" s="116">
        <f t="shared" si="1"/>
        <v>0</v>
      </c>
      <c r="G35" s="159" t="str">
        <f>IF(E35=0,"",RANK(ABS(E35),$J$6:$J$28))</f>
        <v/>
      </c>
      <c r="H35" s="159" t="str">
        <f>IF(F35=0,"",RANK(ABS(F35),$K$6:$K$28))</f>
        <v/>
      </c>
      <c r="I35" s="100" t="str">
        <f>IF(OR(G35&lt;=5,H35&lt;=5,ABS(E35)&gt;=[1]基本参数及说明表!$C$9),"关注","")</f>
        <v>关注</v>
      </c>
      <c r="J35" s="100"/>
      <c r="K35" s="114"/>
    </row>
    <row r="36" customHeight="1" spans="2:11">
      <c r="B36" s="160" t="s">
        <v>70</v>
      </c>
      <c r="C36" s="160"/>
      <c r="D36" s="160"/>
      <c r="E36" s="160">
        <f t="shared" si="0"/>
        <v>0</v>
      </c>
      <c r="F36" s="161">
        <f t="shared" si="1"/>
        <v>0</v>
      </c>
      <c r="G36" s="162"/>
      <c r="H36" s="162"/>
      <c r="I36" s="160"/>
      <c r="J36" s="100"/>
      <c r="K36" s="163"/>
    </row>
    <row r="37" customHeight="1" spans="2:10">
      <c r="B37" s="95"/>
      <c r="C37" s="95"/>
      <c r="D37" s="95"/>
      <c r="E37" s="95"/>
      <c r="F37" s="95"/>
      <c r="G37" s="95"/>
      <c r="H37" s="95"/>
      <c r="I37" s="95"/>
      <c r="J37" s="95"/>
    </row>
    <row r="38" customHeight="1" spans="2:10">
      <c r="B38" s="95"/>
      <c r="C38" s="95"/>
      <c r="D38" s="95"/>
      <c r="E38" s="95"/>
      <c r="F38" s="95"/>
      <c r="G38" s="95"/>
      <c r="H38" s="95"/>
      <c r="I38" s="95"/>
      <c r="J38" s="95"/>
    </row>
    <row r="39" customHeight="1" spans="2:10">
      <c r="B39" s="95"/>
      <c r="C39" s="95"/>
      <c r="D39" s="95"/>
      <c r="E39" s="95"/>
      <c r="F39" s="95"/>
      <c r="G39" s="95"/>
      <c r="H39" s="95"/>
      <c r="I39" s="95"/>
      <c r="J39" s="95"/>
    </row>
    <row r="40" customHeight="1" spans="2:10">
      <c r="B40" s="95"/>
      <c r="C40" s="95"/>
      <c r="D40" s="95"/>
      <c r="E40" s="95"/>
      <c r="F40" s="95"/>
      <c r="G40" s="95"/>
      <c r="H40" s="95"/>
      <c r="I40" s="95"/>
      <c r="J40" s="95"/>
    </row>
    <row r="41" customHeight="1" spans="2:10">
      <c r="B41" s="95"/>
      <c r="C41" s="95"/>
      <c r="D41" s="95"/>
      <c r="E41" s="95"/>
      <c r="F41" s="95"/>
      <c r="G41" s="95"/>
      <c r="H41" s="95"/>
      <c r="I41" s="95"/>
      <c r="J41" s="95"/>
    </row>
    <row r="42" customHeight="1" spans="2:10">
      <c r="B42" s="95"/>
      <c r="C42" s="95"/>
      <c r="D42" s="95"/>
      <c r="E42" s="95"/>
      <c r="F42" s="95"/>
      <c r="G42" s="95"/>
      <c r="H42" s="95"/>
      <c r="I42" s="95"/>
      <c r="J42" s="95"/>
    </row>
    <row r="43" customHeight="1" spans="2:10">
      <c r="B43" s="95"/>
      <c r="C43" s="95"/>
      <c r="D43" s="95"/>
      <c r="E43" s="95"/>
      <c r="F43" s="95"/>
      <c r="G43" s="95"/>
      <c r="H43" s="95"/>
      <c r="I43" s="95"/>
      <c r="J43" s="95"/>
    </row>
    <row r="44" customHeight="1" spans="2:10">
      <c r="B44" s="95"/>
      <c r="C44" s="95"/>
      <c r="D44" s="95"/>
      <c r="E44" s="95"/>
      <c r="F44" s="95"/>
      <c r="G44" s="95"/>
      <c r="H44" s="95"/>
      <c r="I44" s="95"/>
      <c r="J44" s="95"/>
    </row>
    <row r="45" customHeight="1" spans="2:10">
      <c r="B45" s="95"/>
      <c r="C45" s="95"/>
      <c r="D45" s="95"/>
      <c r="E45" s="95"/>
      <c r="F45" s="95"/>
      <c r="G45" s="95"/>
      <c r="H45" s="95"/>
      <c r="I45" s="95"/>
      <c r="J45" s="95"/>
    </row>
    <row r="46" customHeight="1" spans="2:10">
      <c r="B46" s="95"/>
      <c r="C46" s="95"/>
      <c r="D46" s="95"/>
      <c r="E46" s="95"/>
      <c r="F46" s="95"/>
      <c r="G46" s="95"/>
      <c r="H46" s="95"/>
      <c r="I46" s="95"/>
      <c r="J46" s="95"/>
    </row>
    <row r="47" customHeight="1" spans="2:10">
      <c r="B47" s="95"/>
      <c r="C47" s="95"/>
      <c r="D47" s="95"/>
      <c r="E47" s="95"/>
      <c r="F47" s="95"/>
      <c r="G47" s="95"/>
      <c r="H47" s="95"/>
      <c r="I47" s="95"/>
      <c r="J47" s="95"/>
    </row>
    <row r="48" customHeight="1" spans="2:10">
      <c r="B48" s="95"/>
      <c r="C48" s="95"/>
      <c r="D48" s="95"/>
      <c r="E48" s="95"/>
      <c r="F48" s="95"/>
      <c r="G48" s="95"/>
      <c r="H48" s="95"/>
      <c r="I48" s="95"/>
      <c r="J48" s="95"/>
    </row>
    <row r="49" customHeight="1" spans="2:10">
      <c r="B49" s="95"/>
      <c r="C49" s="95"/>
      <c r="D49" s="95"/>
      <c r="E49" s="95"/>
      <c r="F49" s="95"/>
      <c r="G49" s="95"/>
      <c r="H49" s="95"/>
      <c r="I49" s="95"/>
      <c r="J49" s="95"/>
    </row>
    <row r="50" customHeight="1" spans="2:10">
      <c r="B50" s="95"/>
      <c r="C50" s="95"/>
      <c r="D50" s="95"/>
      <c r="E50" s="95"/>
      <c r="F50" s="95"/>
      <c r="G50" s="95"/>
      <c r="H50" s="95"/>
      <c r="I50" s="95"/>
      <c r="J50" s="95"/>
    </row>
    <row r="51" customHeight="1" spans="2:10">
      <c r="B51" s="95"/>
      <c r="C51" s="95"/>
      <c r="D51" s="95"/>
      <c r="E51" s="95"/>
      <c r="F51" s="95"/>
      <c r="G51" s="95"/>
      <c r="H51" s="95"/>
      <c r="I51" s="95"/>
      <c r="J51" s="95"/>
    </row>
    <row r="52" customHeight="1" spans="2:10">
      <c r="B52" s="95"/>
      <c r="C52" s="95"/>
      <c r="D52" s="95"/>
      <c r="E52" s="95"/>
      <c r="F52" s="95"/>
      <c r="G52" s="95"/>
      <c r="H52" s="95"/>
      <c r="I52" s="95"/>
      <c r="J52" s="95"/>
    </row>
    <row r="53" customHeight="1" spans="2:10">
      <c r="B53" s="95"/>
      <c r="C53" s="95"/>
      <c r="D53" s="95"/>
      <c r="E53" s="95"/>
      <c r="F53" s="95"/>
      <c r="G53" s="95"/>
      <c r="H53" s="95"/>
      <c r="I53" s="95"/>
      <c r="J53" s="95"/>
    </row>
    <row r="54" customHeight="1" spans="2:10">
      <c r="B54" s="95"/>
      <c r="C54" s="95"/>
      <c r="D54" s="95"/>
      <c r="E54" s="95"/>
      <c r="F54" s="95"/>
      <c r="G54" s="95"/>
      <c r="H54" s="95"/>
      <c r="I54" s="95"/>
      <c r="J54" s="95"/>
    </row>
    <row r="55" customHeight="1" spans="2:10">
      <c r="B55" s="95"/>
      <c r="C55" s="95"/>
      <c r="D55" s="95"/>
      <c r="E55" s="95"/>
      <c r="F55" s="95"/>
      <c r="G55" s="95"/>
      <c r="H55" s="95"/>
      <c r="I55" s="95"/>
      <c r="J55" s="95"/>
    </row>
    <row r="56" customHeight="1" spans="2:10">
      <c r="B56" s="95"/>
      <c r="C56" s="95"/>
      <c r="D56" s="95"/>
      <c r="E56" s="95"/>
      <c r="F56" s="95"/>
      <c r="G56" s="95"/>
      <c r="H56" s="95"/>
      <c r="I56" s="95"/>
      <c r="J56" s="95"/>
    </row>
    <row r="57" customHeight="1" spans="2:10">
      <c r="B57" s="95"/>
      <c r="C57" s="95"/>
      <c r="D57" s="95"/>
      <c r="E57" s="95"/>
      <c r="F57" s="95"/>
      <c r="G57" s="95"/>
      <c r="H57" s="95"/>
      <c r="I57" s="95"/>
      <c r="J57" s="95"/>
    </row>
    <row r="58" customHeight="1" spans="2:10">
      <c r="B58" s="95"/>
      <c r="C58" s="95"/>
      <c r="D58" s="95"/>
      <c r="E58" s="95"/>
      <c r="F58" s="95"/>
      <c r="G58" s="95"/>
      <c r="H58" s="95"/>
      <c r="I58" s="95"/>
      <c r="J58" s="95"/>
    </row>
    <row r="59" customHeight="1" spans="2:10">
      <c r="B59" s="95"/>
      <c r="C59" s="95"/>
      <c r="D59" s="95"/>
      <c r="E59" s="95"/>
      <c r="F59" s="95"/>
      <c r="G59" s="95"/>
      <c r="H59" s="95"/>
      <c r="I59" s="95"/>
      <c r="J59" s="95"/>
    </row>
    <row r="60" customHeight="1" spans="2:10">
      <c r="B60" s="95"/>
      <c r="C60" s="95"/>
      <c r="D60" s="95"/>
      <c r="E60" s="95"/>
      <c r="F60" s="95"/>
      <c r="G60" s="95"/>
      <c r="H60" s="95"/>
      <c r="I60" s="95"/>
      <c r="J60" s="95"/>
    </row>
    <row r="61" customHeight="1" spans="2:10">
      <c r="B61" s="95"/>
      <c r="C61" s="95"/>
      <c r="D61" s="95"/>
      <c r="E61" s="95"/>
      <c r="F61" s="95"/>
      <c r="G61" s="95"/>
      <c r="H61" s="95"/>
      <c r="I61" s="95"/>
      <c r="J61" s="95"/>
    </row>
    <row r="62" customHeight="1" spans="2:10">
      <c r="B62" s="95"/>
      <c r="C62" s="95"/>
      <c r="D62" s="95"/>
      <c r="E62" s="95"/>
      <c r="F62" s="95"/>
      <c r="G62" s="95"/>
      <c r="H62" s="95"/>
      <c r="I62" s="95"/>
      <c r="J62" s="95"/>
    </row>
    <row r="63" customHeight="1" spans="2:10">
      <c r="B63" s="95"/>
      <c r="C63" s="95"/>
      <c r="D63" s="95"/>
      <c r="E63" s="95"/>
      <c r="F63" s="95"/>
      <c r="G63" s="95"/>
      <c r="H63" s="95"/>
      <c r="I63" s="95"/>
      <c r="J63" s="95"/>
    </row>
    <row r="64" customHeight="1" spans="2:10">
      <c r="B64" s="95"/>
      <c r="C64" s="95"/>
      <c r="D64" s="95"/>
      <c r="E64" s="95"/>
      <c r="F64" s="95"/>
      <c r="G64" s="95"/>
      <c r="H64" s="95"/>
      <c r="I64" s="95"/>
      <c r="J64" s="95"/>
    </row>
    <row r="65" customHeight="1" spans="2:10">
      <c r="B65" s="95"/>
      <c r="C65" s="95"/>
      <c r="D65" s="95"/>
      <c r="E65" s="95"/>
      <c r="F65" s="95"/>
      <c r="G65" s="95"/>
      <c r="H65" s="95"/>
      <c r="I65" s="95"/>
      <c r="J65" s="95"/>
    </row>
    <row r="66" customHeight="1" spans="2:10">
      <c r="B66" s="95"/>
      <c r="C66" s="95"/>
      <c r="D66" s="95"/>
      <c r="E66" s="95"/>
      <c r="F66" s="95"/>
      <c r="G66" s="95"/>
      <c r="H66" s="95"/>
      <c r="I66" s="95"/>
      <c r="J66" s="95"/>
    </row>
    <row r="67" customHeight="1" spans="2:10">
      <c r="B67" s="95"/>
      <c r="C67" s="95"/>
      <c r="D67" s="95"/>
      <c r="E67" s="95"/>
      <c r="F67" s="95"/>
      <c r="G67" s="95"/>
      <c r="H67" s="95"/>
      <c r="I67" s="95"/>
      <c r="J67" s="95"/>
    </row>
    <row r="68" customHeight="1" spans="2:10">
      <c r="B68" s="95"/>
      <c r="C68" s="95"/>
      <c r="D68" s="95"/>
      <c r="E68" s="95"/>
      <c r="F68" s="95"/>
      <c r="G68" s="95"/>
      <c r="H68" s="95"/>
      <c r="I68" s="95"/>
      <c r="J68" s="95"/>
    </row>
    <row r="69" customHeight="1" spans="2:10">
      <c r="B69" s="95"/>
      <c r="C69" s="95"/>
      <c r="D69" s="95"/>
      <c r="E69" s="95"/>
      <c r="F69" s="95"/>
      <c r="G69" s="95"/>
      <c r="H69" s="95"/>
      <c r="I69" s="95"/>
      <c r="J69" s="95"/>
    </row>
    <row r="70" customHeight="1" spans="2:10">
      <c r="B70" s="95"/>
      <c r="C70" s="95"/>
      <c r="D70" s="95"/>
      <c r="E70" s="95"/>
      <c r="F70" s="95"/>
      <c r="G70" s="95"/>
      <c r="H70" s="95"/>
      <c r="I70" s="95"/>
      <c r="J70" s="95"/>
    </row>
    <row r="71" customHeight="1" spans="2:10">
      <c r="B71" s="95"/>
      <c r="C71" s="95"/>
      <c r="D71" s="95"/>
      <c r="E71" s="95"/>
      <c r="F71" s="95"/>
      <c r="G71" s="95"/>
      <c r="H71" s="95"/>
      <c r="I71" s="95"/>
      <c r="J71" s="95"/>
    </row>
    <row r="72" customHeight="1" spans="2:10">
      <c r="B72" s="95"/>
      <c r="C72" s="95"/>
      <c r="D72" s="95"/>
      <c r="E72" s="95"/>
      <c r="F72" s="95"/>
      <c r="G72" s="95"/>
      <c r="H72" s="95"/>
      <c r="I72" s="95"/>
      <c r="J72" s="95"/>
    </row>
    <row r="73" customHeight="1" spans="2:10">
      <c r="B73" s="95"/>
      <c r="C73" s="95"/>
      <c r="D73" s="95"/>
      <c r="E73" s="95"/>
      <c r="F73" s="95"/>
      <c r="G73" s="95"/>
      <c r="H73" s="95"/>
      <c r="I73" s="95"/>
      <c r="J73" s="95"/>
    </row>
    <row r="74" customHeight="1" spans="2:10">
      <c r="B74" s="95"/>
      <c r="C74" s="95"/>
      <c r="D74" s="95"/>
      <c r="E74" s="95"/>
      <c r="F74" s="95"/>
      <c r="G74" s="95"/>
      <c r="H74" s="95"/>
      <c r="I74" s="95"/>
      <c r="J74" s="95"/>
    </row>
    <row r="75" customHeight="1" spans="2:10">
      <c r="B75" s="95"/>
      <c r="C75" s="95"/>
      <c r="D75" s="95"/>
      <c r="E75" s="95"/>
      <c r="F75" s="95"/>
      <c r="G75" s="95"/>
      <c r="H75" s="95"/>
      <c r="I75" s="95"/>
      <c r="J75" s="95"/>
    </row>
    <row r="76" customHeight="1" spans="2:10">
      <c r="B76" s="95"/>
      <c r="C76" s="95"/>
      <c r="D76" s="95"/>
      <c r="E76" s="95"/>
      <c r="F76" s="95"/>
      <c r="G76" s="95"/>
      <c r="H76" s="95"/>
      <c r="I76" s="95"/>
      <c r="J76" s="95"/>
    </row>
    <row r="77" customHeight="1" spans="2:10">
      <c r="B77" s="95"/>
      <c r="C77" s="95"/>
      <c r="D77" s="95"/>
      <c r="E77" s="95"/>
      <c r="F77" s="95"/>
      <c r="G77" s="95"/>
      <c r="H77" s="95"/>
      <c r="I77" s="95"/>
      <c r="J77" s="95"/>
    </row>
    <row r="78" customHeight="1" spans="2:10">
      <c r="B78" s="95"/>
      <c r="C78" s="95"/>
      <c r="D78" s="95"/>
      <c r="E78" s="95"/>
      <c r="F78" s="95"/>
      <c r="G78" s="95"/>
      <c r="H78" s="95"/>
      <c r="I78" s="95"/>
      <c r="J78" s="95"/>
    </row>
    <row r="79" customHeight="1" spans="2:10">
      <c r="B79" s="95"/>
      <c r="C79" s="95"/>
      <c r="D79" s="95"/>
      <c r="E79" s="95"/>
      <c r="F79" s="95"/>
      <c r="G79" s="95"/>
      <c r="H79" s="95"/>
      <c r="I79" s="95"/>
      <c r="J79" s="95"/>
    </row>
    <row r="80" customHeight="1" spans="2:10">
      <c r="B80" s="95"/>
      <c r="C80" s="95"/>
      <c r="D80" s="95"/>
      <c r="E80" s="95"/>
      <c r="F80" s="95"/>
      <c r="G80" s="95"/>
      <c r="H80" s="95"/>
      <c r="I80" s="95"/>
      <c r="J80" s="95"/>
    </row>
    <row r="81" customHeight="1" spans="2:10">
      <c r="B81" s="95"/>
      <c r="C81" s="95"/>
      <c r="D81" s="95"/>
      <c r="E81" s="95"/>
      <c r="F81" s="95"/>
      <c r="G81" s="95"/>
      <c r="H81" s="95"/>
      <c r="I81" s="95"/>
      <c r="J81" s="95"/>
    </row>
    <row r="82" customHeight="1" spans="2:10">
      <c r="B82" s="95"/>
      <c r="C82" s="95"/>
      <c r="D82" s="95"/>
      <c r="E82" s="95"/>
      <c r="F82" s="95"/>
      <c r="G82" s="95"/>
      <c r="H82" s="95"/>
      <c r="I82" s="95"/>
      <c r="J82" s="95"/>
    </row>
    <row r="83" customHeight="1" spans="2:10">
      <c r="B83" s="95"/>
      <c r="C83" s="95"/>
      <c r="D83" s="95"/>
      <c r="E83" s="95"/>
      <c r="F83" s="95"/>
      <c r="G83" s="95"/>
      <c r="H83" s="95"/>
      <c r="I83" s="95"/>
      <c r="J83" s="95"/>
    </row>
    <row r="84" customHeight="1" spans="2:10">
      <c r="B84" s="95"/>
      <c r="C84" s="95"/>
      <c r="D84" s="95"/>
      <c r="E84" s="95"/>
      <c r="F84" s="95"/>
      <c r="G84" s="95"/>
      <c r="H84" s="95"/>
      <c r="I84" s="95"/>
      <c r="J84" s="95"/>
    </row>
    <row r="85" customHeight="1" spans="2:10">
      <c r="B85" s="95"/>
      <c r="C85" s="95"/>
      <c r="D85" s="95"/>
      <c r="E85" s="95"/>
      <c r="F85" s="95"/>
      <c r="G85" s="95"/>
      <c r="H85" s="95"/>
      <c r="I85" s="95"/>
      <c r="J85" s="95"/>
    </row>
    <row r="86" customHeight="1" spans="2:10">
      <c r="B86" s="95"/>
      <c r="C86" s="95"/>
      <c r="D86" s="95"/>
      <c r="E86" s="95"/>
      <c r="F86" s="95"/>
      <c r="G86" s="95"/>
      <c r="H86" s="95"/>
      <c r="I86" s="95"/>
      <c r="J86" s="95"/>
    </row>
    <row r="87" customHeight="1" spans="2:10">
      <c r="B87" s="95"/>
      <c r="C87" s="95"/>
      <c r="D87" s="95"/>
      <c r="E87" s="95"/>
      <c r="F87" s="95"/>
      <c r="G87" s="95"/>
      <c r="H87" s="95"/>
      <c r="I87" s="95"/>
      <c r="J87" s="95"/>
    </row>
    <row r="88" customHeight="1" spans="2:10">
      <c r="B88" s="95"/>
      <c r="C88" s="95"/>
      <c r="D88" s="95"/>
      <c r="E88" s="95"/>
      <c r="F88" s="95"/>
      <c r="G88" s="95"/>
      <c r="H88" s="95"/>
      <c r="I88" s="95"/>
      <c r="J88" s="95"/>
    </row>
    <row r="89" customHeight="1" spans="2:10">
      <c r="B89" s="95"/>
      <c r="C89" s="95"/>
      <c r="D89" s="95"/>
      <c r="E89" s="95"/>
      <c r="F89" s="95"/>
      <c r="G89" s="95"/>
      <c r="H89" s="95"/>
      <c r="I89" s="95"/>
      <c r="J89" s="95"/>
    </row>
    <row r="90" customHeight="1" spans="2:10">
      <c r="B90" s="95"/>
      <c r="C90" s="95"/>
      <c r="D90" s="95"/>
      <c r="E90" s="95"/>
      <c r="F90" s="95"/>
      <c r="G90" s="95"/>
      <c r="H90" s="95"/>
      <c r="I90" s="95"/>
      <c r="J90" s="95"/>
    </row>
    <row r="91" customHeight="1" spans="2:10">
      <c r="B91" s="95"/>
      <c r="C91" s="95"/>
      <c r="D91" s="95"/>
      <c r="E91" s="95"/>
      <c r="F91" s="95"/>
      <c r="G91" s="95"/>
      <c r="H91" s="95"/>
      <c r="I91" s="95"/>
      <c r="J91" s="95"/>
    </row>
    <row r="92" customHeight="1" spans="2:10">
      <c r="B92" s="95"/>
      <c r="C92" s="95"/>
      <c r="D92" s="95"/>
      <c r="E92" s="95"/>
      <c r="F92" s="95"/>
      <c r="G92" s="95"/>
      <c r="H92" s="95"/>
      <c r="I92" s="95"/>
      <c r="J92" s="95"/>
    </row>
    <row r="93" customHeight="1" spans="2:10">
      <c r="B93" s="95"/>
      <c r="C93" s="95"/>
      <c r="D93" s="95"/>
      <c r="E93" s="95"/>
      <c r="F93" s="95"/>
      <c r="G93" s="95"/>
      <c r="H93" s="95"/>
      <c r="I93" s="95"/>
      <c r="J93" s="95"/>
    </row>
    <row r="94" customHeight="1" spans="2:10">
      <c r="B94" s="95"/>
      <c r="C94" s="95"/>
      <c r="D94" s="95"/>
      <c r="E94" s="95"/>
      <c r="F94" s="95"/>
      <c r="G94" s="95"/>
      <c r="H94" s="95"/>
      <c r="I94" s="95"/>
      <c r="J94" s="95"/>
    </row>
    <row r="95" customHeight="1" spans="2:10">
      <c r="B95" s="95"/>
      <c r="C95" s="95"/>
      <c r="D95" s="95"/>
      <c r="E95" s="95"/>
      <c r="F95" s="95"/>
      <c r="G95" s="95"/>
      <c r="H95" s="95"/>
      <c r="I95" s="95"/>
      <c r="J95" s="95"/>
    </row>
    <row r="96" customHeight="1" spans="2:10">
      <c r="B96" s="95"/>
      <c r="C96" s="95"/>
      <c r="D96" s="95"/>
      <c r="E96" s="95"/>
      <c r="F96" s="95"/>
      <c r="G96" s="95"/>
      <c r="H96" s="95"/>
      <c r="I96" s="95"/>
      <c r="J96" s="95"/>
    </row>
    <row r="97" customHeight="1" spans="2:10">
      <c r="B97" s="95"/>
      <c r="C97" s="95"/>
      <c r="D97" s="95"/>
      <c r="E97" s="95"/>
      <c r="F97" s="95"/>
      <c r="G97" s="95"/>
      <c r="H97" s="95"/>
      <c r="I97" s="95"/>
      <c r="J97" s="95"/>
    </row>
    <row r="98" customHeight="1" spans="2:10">
      <c r="B98" s="95"/>
      <c r="C98" s="95"/>
      <c r="D98" s="95"/>
      <c r="E98" s="95"/>
      <c r="F98" s="95"/>
      <c r="G98" s="95"/>
      <c r="H98" s="95"/>
      <c r="I98" s="95"/>
      <c r="J98" s="95"/>
    </row>
    <row r="99" customHeight="1" spans="2:10">
      <c r="B99" s="95"/>
      <c r="C99" s="95"/>
      <c r="D99" s="95"/>
      <c r="E99" s="95"/>
      <c r="F99" s="95"/>
      <c r="G99" s="95"/>
      <c r="H99" s="95"/>
      <c r="I99" s="95"/>
      <c r="J99" s="95"/>
    </row>
    <row r="100" customHeight="1" spans="2:10">
      <c r="B100" s="95"/>
      <c r="C100" s="95"/>
      <c r="D100" s="95"/>
      <c r="E100" s="95"/>
      <c r="F100" s="95"/>
      <c r="G100" s="95"/>
      <c r="H100" s="95"/>
      <c r="I100" s="95"/>
      <c r="J100" s="95"/>
    </row>
    <row r="101" customHeight="1" spans="2:10">
      <c r="B101" s="95"/>
      <c r="C101" s="95"/>
      <c r="D101" s="95"/>
      <c r="E101" s="95"/>
      <c r="F101" s="95"/>
      <c r="G101" s="95"/>
      <c r="H101" s="95"/>
      <c r="I101" s="95"/>
      <c r="J101" s="95"/>
    </row>
    <row r="102" customHeight="1" spans="2:10">
      <c r="B102" s="95"/>
      <c r="C102" s="95"/>
      <c r="D102" s="95"/>
      <c r="E102" s="95"/>
      <c r="F102" s="95"/>
      <c r="G102" s="95"/>
      <c r="H102" s="95"/>
      <c r="I102" s="95"/>
      <c r="J102" s="95"/>
    </row>
    <row r="103" customHeight="1" spans="2:10">
      <c r="B103" s="95"/>
      <c r="C103" s="95"/>
      <c r="D103" s="95"/>
      <c r="E103" s="95"/>
      <c r="F103" s="95"/>
      <c r="G103" s="95"/>
      <c r="H103" s="95"/>
      <c r="I103" s="95"/>
      <c r="J103" s="95"/>
    </row>
    <row r="104" customHeight="1" spans="2:10">
      <c r="B104" s="95"/>
      <c r="C104" s="95"/>
      <c r="D104" s="95"/>
      <c r="E104" s="95"/>
      <c r="F104" s="95"/>
      <c r="G104" s="95"/>
      <c r="H104" s="95"/>
      <c r="I104" s="95"/>
      <c r="J104" s="95"/>
    </row>
    <row r="105" customHeight="1" spans="2:10">
      <c r="B105" s="95"/>
      <c r="C105" s="95"/>
      <c r="D105" s="95"/>
      <c r="E105" s="95"/>
      <c r="F105" s="95"/>
      <c r="G105" s="95"/>
      <c r="H105" s="95"/>
      <c r="I105" s="95"/>
      <c r="J105" s="95"/>
    </row>
    <row r="106" customHeight="1" spans="2:10">
      <c r="B106" s="95"/>
      <c r="C106" s="95"/>
      <c r="D106" s="95"/>
      <c r="E106" s="95"/>
      <c r="F106" s="95"/>
      <c r="G106" s="95"/>
      <c r="H106" s="95"/>
      <c r="I106" s="95"/>
      <c r="J106" s="95"/>
    </row>
    <row r="107" customHeight="1" spans="2:10">
      <c r="B107" s="95"/>
      <c r="C107" s="95"/>
      <c r="D107" s="95"/>
      <c r="E107" s="95"/>
      <c r="F107" s="95"/>
      <c r="G107" s="95"/>
      <c r="H107" s="95"/>
      <c r="I107" s="95"/>
      <c r="J107" s="95"/>
    </row>
    <row r="108" customHeight="1" spans="2:10">
      <c r="B108" s="95"/>
      <c r="C108" s="95"/>
      <c r="D108" s="95"/>
      <c r="E108" s="95"/>
      <c r="F108" s="95"/>
      <c r="G108" s="95"/>
      <c r="H108" s="95"/>
      <c r="I108" s="95"/>
      <c r="J108" s="95"/>
    </row>
    <row r="109" customHeight="1" spans="4:9">
      <c r="D109" s="95"/>
      <c r="E109" s="95"/>
      <c r="F109" s="95"/>
      <c r="G109" s="95"/>
      <c r="H109" s="95"/>
      <c r="I109" s="95"/>
    </row>
    <row r="110" customHeight="1" spans="4:9">
      <c r="D110" s="95"/>
      <c r="E110" s="95"/>
      <c r="F110" s="95"/>
      <c r="G110" s="95"/>
      <c r="H110" s="95"/>
      <c r="I110" s="95"/>
    </row>
    <row r="111" customHeight="1" spans="4:9">
      <c r="D111" s="95"/>
      <c r="E111" s="95"/>
      <c r="F111" s="95"/>
      <c r="G111" s="95"/>
      <c r="H111" s="95"/>
      <c r="I111" s="95"/>
    </row>
    <row r="112" customHeight="1" spans="4:9">
      <c r="D112" s="95"/>
      <c r="E112" s="95"/>
      <c r="F112" s="95"/>
      <c r="G112" s="95"/>
      <c r="H112" s="95"/>
      <c r="I112" s="95"/>
    </row>
    <row r="113" customHeight="1" spans="4:9">
      <c r="D113" s="95"/>
      <c r="E113" s="95"/>
      <c r="F113" s="95"/>
      <c r="G113" s="95"/>
      <c r="H113" s="95"/>
      <c r="I113" s="95"/>
    </row>
    <row r="114" customHeight="1" spans="4:9">
      <c r="D114" s="95"/>
      <c r="E114" s="95"/>
      <c r="F114" s="95"/>
      <c r="G114" s="95"/>
      <c r="H114" s="95"/>
      <c r="I114" s="95"/>
    </row>
    <row r="115" customHeight="1" spans="4:9">
      <c r="D115" s="95"/>
      <c r="E115" s="95"/>
      <c r="F115" s="95"/>
      <c r="G115" s="95"/>
      <c r="H115" s="95"/>
      <c r="I115" s="95"/>
    </row>
    <row r="116" customHeight="1" spans="4:9">
      <c r="D116" s="95"/>
      <c r="E116" s="95"/>
      <c r="F116" s="95"/>
      <c r="G116" s="95"/>
      <c r="H116" s="95"/>
      <c r="I116" s="95"/>
    </row>
    <row r="117" customHeight="1" spans="4:9">
      <c r="D117" s="95"/>
      <c r="E117" s="95"/>
      <c r="F117" s="95"/>
      <c r="G117" s="95"/>
      <c r="H117" s="95"/>
      <c r="I117" s="95"/>
    </row>
    <row r="118" customHeight="1" spans="4:9">
      <c r="D118" s="95"/>
      <c r="E118" s="95"/>
      <c r="F118" s="95"/>
      <c r="G118" s="95"/>
      <c r="H118" s="95"/>
      <c r="I118" s="95"/>
    </row>
    <row r="119" customHeight="1" spans="4:9">
      <c r="D119" s="95"/>
      <c r="E119" s="95"/>
      <c r="F119" s="95"/>
      <c r="G119" s="95"/>
      <c r="H119" s="95"/>
      <c r="I119" s="95"/>
    </row>
    <row r="120" customHeight="1" spans="4:9">
      <c r="D120" s="95"/>
      <c r="E120" s="95"/>
      <c r="F120" s="95"/>
      <c r="G120" s="95"/>
      <c r="H120" s="95"/>
      <c r="I120" s="95"/>
    </row>
    <row r="121" customHeight="1" spans="4:9">
      <c r="D121" s="95"/>
      <c r="E121" s="95"/>
      <c r="F121" s="95"/>
      <c r="G121" s="95"/>
      <c r="H121" s="95"/>
      <c r="I121" s="95"/>
    </row>
    <row r="122" customHeight="1" spans="4:9">
      <c r="D122" s="95"/>
      <c r="E122" s="95"/>
      <c r="F122" s="95"/>
      <c r="G122" s="95"/>
      <c r="H122" s="95"/>
      <c r="I122" s="95"/>
    </row>
    <row r="123" customHeight="1" spans="4:9">
      <c r="D123" s="95"/>
      <c r="E123" s="95"/>
      <c r="F123" s="95"/>
      <c r="G123" s="95"/>
      <c r="H123" s="95"/>
      <c r="I123" s="95"/>
    </row>
    <row r="124" customHeight="1" spans="4:9">
      <c r="D124" s="95"/>
      <c r="E124" s="95"/>
      <c r="F124" s="95"/>
      <c r="G124" s="95"/>
      <c r="H124" s="95"/>
      <c r="I124" s="95"/>
    </row>
    <row r="125" customHeight="1" spans="4:9">
      <c r="D125" s="95"/>
      <c r="E125" s="95"/>
      <c r="F125" s="95"/>
      <c r="G125" s="95"/>
      <c r="H125" s="95"/>
      <c r="I125" s="95"/>
    </row>
    <row r="126" customHeight="1" spans="4:9">
      <c r="D126" s="95"/>
      <c r="E126" s="95"/>
      <c r="F126" s="95"/>
      <c r="G126" s="95"/>
      <c r="H126" s="95"/>
      <c r="I126" s="95"/>
    </row>
    <row r="127" customHeight="1" spans="4:9">
      <c r="D127" s="95"/>
      <c r="E127" s="95"/>
      <c r="F127" s="95"/>
      <c r="G127" s="95"/>
      <c r="H127" s="95"/>
      <c r="I127" s="95"/>
    </row>
    <row r="128" customHeight="1" spans="4:9">
      <c r="D128" s="95"/>
      <c r="E128" s="95"/>
      <c r="F128" s="95"/>
      <c r="G128" s="95"/>
      <c r="H128" s="95"/>
      <c r="I128" s="95"/>
    </row>
    <row r="129" customHeight="1" spans="4:9">
      <c r="D129" s="95"/>
      <c r="E129" s="95"/>
      <c r="F129" s="95"/>
      <c r="G129" s="95"/>
      <c r="H129" s="95"/>
      <c r="I129" s="95"/>
    </row>
    <row r="130" customHeight="1" spans="4:9">
      <c r="D130" s="95"/>
      <c r="E130" s="95"/>
      <c r="F130" s="95"/>
      <c r="G130" s="95"/>
      <c r="H130" s="95"/>
      <c r="I130" s="95"/>
    </row>
    <row r="131" customHeight="1" spans="4:9">
      <c r="D131" s="95"/>
      <c r="E131" s="95"/>
      <c r="F131" s="95"/>
      <c r="G131" s="95"/>
      <c r="H131" s="95"/>
      <c r="I131" s="95"/>
    </row>
    <row r="132" customHeight="1" spans="4:9">
      <c r="D132" s="95"/>
      <c r="E132" s="95"/>
      <c r="F132" s="95"/>
      <c r="G132" s="95"/>
      <c r="H132" s="95"/>
      <c r="I132" s="95"/>
    </row>
    <row r="133" customHeight="1" spans="4:9">
      <c r="D133" s="95"/>
      <c r="E133" s="95"/>
      <c r="F133" s="95"/>
      <c r="G133" s="95"/>
      <c r="H133" s="95"/>
      <c r="I133" s="95"/>
    </row>
    <row r="134" customHeight="1" spans="4:9">
      <c r="D134" s="95"/>
      <c r="E134" s="95"/>
      <c r="F134" s="95"/>
      <c r="G134" s="95"/>
      <c r="H134" s="95"/>
      <c r="I134" s="95"/>
    </row>
    <row r="135" customHeight="1" spans="4:9">
      <c r="D135" s="95"/>
      <c r="E135" s="95"/>
      <c r="F135" s="95"/>
      <c r="G135" s="95"/>
      <c r="H135" s="95"/>
      <c r="I135" s="95"/>
    </row>
    <row r="136" customHeight="1" spans="4:9">
      <c r="D136" s="95"/>
      <c r="E136" s="95"/>
      <c r="F136" s="95"/>
      <c r="G136" s="95"/>
      <c r="H136" s="95"/>
      <c r="I136" s="95"/>
    </row>
    <row r="137" customHeight="1" spans="4:9">
      <c r="D137" s="95"/>
      <c r="E137" s="95"/>
      <c r="F137" s="95"/>
      <c r="G137" s="95"/>
      <c r="H137" s="95"/>
      <c r="I137" s="95"/>
    </row>
    <row r="138" customHeight="1" spans="4:9">
      <c r="D138" s="95"/>
      <c r="E138" s="95"/>
      <c r="F138" s="95"/>
      <c r="G138" s="95"/>
      <c r="H138" s="95"/>
      <c r="I138" s="95"/>
    </row>
    <row r="139" customHeight="1" spans="4:9">
      <c r="D139" s="95"/>
      <c r="E139" s="95"/>
      <c r="F139" s="95"/>
      <c r="G139" s="95"/>
      <c r="H139" s="95"/>
      <c r="I139" s="95"/>
    </row>
    <row r="140" customHeight="1" spans="4:9">
      <c r="D140" s="95"/>
      <c r="E140" s="95"/>
      <c r="F140" s="95"/>
      <c r="G140" s="95"/>
      <c r="H140" s="95"/>
      <c r="I140" s="95"/>
    </row>
    <row r="141" customHeight="1" spans="4:9">
      <c r="D141" s="95"/>
      <c r="E141" s="95"/>
      <c r="F141" s="95"/>
      <c r="G141" s="95"/>
      <c r="H141" s="95"/>
      <c r="I141" s="95"/>
    </row>
    <row r="142" customHeight="1" spans="4:9">
      <c r="D142" s="95"/>
      <c r="E142" s="95"/>
      <c r="F142" s="95"/>
      <c r="G142" s="95"/>
      <c r="H142" s="95"/>
      <c r="I142" s="95"/>
    </row>
    <row r="143" customHeight="1" spans="4:9">
      <c r="D143" s="95"/>
      <c r="E143" s="95"/>
      <c r="F143" s="95"/>
      <c r="G143" s="95"/>
      <c r="H143" s="95"/>
      <c r="I143" s="95"/>
    </row>
    <row r="144" customHeight="1" spans="4:9">
      <c r="D144" s="95"/>
      <c r="E144" s="95"/>
      <c r="F144" s="95"/>
      <c r="G144" s="95"/>
      <c r="H144" s="95"/>
      <c r="I144" s="95"/>
    </row>
    <row r="145" customHeight="1" spans="4:9">
      <c r="D145" s="95"/>
      <c r="E145" s="95"/>
      <c r="F145" s="95"/>
      <c r="G145" s="95"/>
      <c r="H145" s="95"/>
      <c r="I145" s="95"/>
    </row>
    <row r="146" customHeight="1" spans="4:9">
      <c r="D146" s="95"/>
      <c r="E146" s="95"/>
      <c r="F146" s="95"/>
      <c r="G146" s="95"/>
      <c r="H146" s="95"/>
      <c r="I146" s="95"/>
    </row>
    <row r="147" customHeight="1" spans="4:9">
      <c r="D147" s="95"/>
      <c r="E147" s="95"/>
      <c r="F147" s="95"/>
      <c r="G147" s="95"/>
      <c r="H147" s="95"/>
      <c r="I147" s="95"/>
    </row>
    <row r="148" customHeight="1" spans="4:9">
      <c r="D148" s="95"/>
      <c r="E148" s="95"/>
      <c r="F148" s="95"/>
      <c r="G148" s="95"/>
      <c r="H148" s="95"/>
      <c r="I148" s="95"/>
    </row>
    <row r="149" customHeight="1" spans="4:9">
      <c r="D149" s="95"/>
      <c r="E149" s="95"/>
      <c r="F149" s="95"/>
      <c r="G149" s="95"/>
      <c r="H149" s="95"/>
      <c r="I149" s="95"/>
    </row>
    <row r="150" customHeight="1" spans="4:9">
      <c r="D150" s="95"/>
      <c r="E150" s="95"/>
      <c r="F150" s="95"/>
      <c r="G150" s="95"/>
      <c r="H150" s="95"/>
      <c r="I150" s="95"/>
    </row>
    <row r="151" customHeight="1" spans="4:9">
      <c r="D151" s="95"/>
      <c r="E151" s="95"/>
      <c r="F151" s="95"/>
      <c r="G151" s="95"/>
      <c r="H151" s="95"/>
      <c r="I151" s="95"/>
    </row>
    <row r="152" customHeight="1" spans="4:9">
      <c r="D152" s="95"/>
      <c r="E152" s="95"/>
      <c r="F152" s="95"/>
      <c r="G152" s="95"/>
      <c r="H152" s="95"/>
      <c r="I152" s="95"/>
    </row>
    <row r="153" customHeight="1" spans="4:9">
      <c r="D153" s="95"/>
      <c r="E153" s="95"/>
      <c r="F153" s="95"/>
      <c r="G153" s="95"/>
      <c r="H153" s="95"/>
      <c r="I153" s="95"/>
    </row>
    <row r="154" customHeight="1" spans="4:9">
      <c r="D154" s="95"/>
      <c r="E154" s="95"/>
      <c r="F154" s="95"/>
      <c r="G154" s="95"/>
      <c r="H154" s="95"/>
      <c r="I154" s="95"/>
    </row>
    <row r="155" customHeight="1" spans="4:9">
      <c r="D155" s="95"/>
      <c r="E155" s="95"/>
      <c r="F155" s="95"/>
      <c r="G155" s="95"/>
      <c r="H155" s="95"/>
      <c r="I155" s="95"/>
    </row>
    <row r="156" customHeight="1" spans="4:9">
      <c r="D156" s="95"/>
      <c r="E156" s="95"/>
      <c r="F156" s="95"/>
      <c r="G156" s="95"/>
      <c r="H156" s="95"/>
      <c r="I156" s="95"/>
    </row>
    <row r="157" customHeight="1" spans="4:9">
      <c r="D157" s="95"/>
      <c r="E157" s="95"/>
      <c r="F157" s="95"/>
      <c r="G157" s="95"/>
      <c r="H157" s="95"/>
      <c r="I157" s="95"/>
    </row>
    <row r="158" customHeight="1" spans="4:9">
      <c r="D158" s="95"/>
      <c r="E158" s="95"/>
      <c r="F158" s="95"/>
      <c r="G158" s="95"/>
      <c r="H158" s="95"/>
      <c r="I158" s="95"/>
    </row>
    <row r="159" customHeight="1" spans="4:9">
      <c r="D159" s="95"/>
      <c r="E159" s="95"/>
      <c r="F159" s="95"/>
      <c r="G159" s="95"/>
      <c r="H159" s="95"/>
      <c r="I159" s="95"/>
    </row>
    <row r="160" customHeight="1" spans="4:9">
      <c r="D160" s="95"/>
      <c r="E160" s="95"/>
      <c r="F160" s="95"/>
      <c r="G160" s="95"/>
      <c r="H160" s="95"/>
      <c r="I160" s="95"/>
    </row>
    <row r="161" customHeight="1" spans="4:9">
      <c r="D161" s="95"/>
      <c r="E161" s="95"/>
      <c r="F161" s="95"/>
      <c r="G161" s="95"/>
      <c r="H161" s="95"/>
      <c r="I161" s="95"/>
    </row>
    <row r="162" customHeight="1" spans="4:9">
      <c r="D162" s="95"/>
      <c r="E162" s="95"/>
      <c r="F162" s="95"/>
      <c r="G162" s="95"/>
      <c r="H162" s="95"/>
      <c r="I162" s="95"/>
    </row>
    <row r="163" customHeight="1" spans="4:9">
      <c r="D163" s="95"/>
      <c r="E163" s="95"/>
      <c r="F163" s="95"/>
      <c r="G163" s="95"/>
      <c r="H163" s="95"/>
      <c r="I163" s="95"/>
    </row>
    <row r="164" customHeight="1" spans="4:9">
      <c r="D164" s="95"/>
      <c r="E164" s="95"/>
      <c r="F164" s="95"/>
      <c r="G164" s="95"/>
      <c r="H164" s="95"/>
      <c r="I164" s="95"/>
    </row>
    <row r="165" customHeight="1" spans="4:9">
      <c r="D165" s="95"/>
      <c r="E165" s="95"/>
      <c r="F165" s="95"/>
      <c r="G165" s="95"/>
      <c r="H165" s="95"/>
      <c r="I165" s="95"/>
    </row>
    <row r="166" customHeight="1" spans="4:9">
      <c r="D166" s="95"/>
      <c r="E166" s="95"/>
      <c r="F166" s="95"/>
      <c r="G166" s="95"/>
      <c r="H166" s="95"/>
      <c r="I166" s="95"/>
    </row>
    <row r="167" customHeight="1" spans="4:9">
      <c r="D167" s="95"/>
      <c r="E167" s="95"/>
      <c r="F167" s="95"/>
      <c r="G167" s="95"/>
      <c r="H167" s="95"/>
      <c r="I167" s="95"/>
    </row>
    <row r="168" customHeight="1" spans="4:9">
      <c r="D168" s="95"/>
      <c r="E168" s="95"/>
      <c r="F168" s="95"/>
      <c r="G168" s="95"/>
      <c r="H168" s="95"/>
      <c r="I168" s="95"/>
    </row>
    <row r="169" customHeight="1" spans="4:9">
      <c r="D169" s="95"/>
      <c r="E169" s="95"/>
      <c r="F169" s="95"/>
      <c r="G169" s="95"/>
      <c r="H169" s="95"/>
      <c r="I169" s="95"/>
    </row>
    <row r="170" customHeight="1" spans="4:9">
      <c r="D170" s="95"/>
      <c r="E170" s="95"/>
      <c r="F170" s="95"/>
      <c r="G170" s="95"/>
      <c r="H170" s="95"/>
      <c r="I170" s="95"/>
    </row>
    <row r="171" customHeight="1" spans="4:9">
      <c r="D171" s="95"/>
      <c r="E171" s="95"/>
      <c r="F171" s="95"/>
      <c r="G171" s="95"/>
      <c r="H171" s="95"/>
      <c r="I171" s="95"/>
    </row>
    <row r="172" customHeight="1" spans="4:9">
      <c r="D172" s="95"/>
      <c r="E172" s="95"/>
      <c r="F172" s="95"/>
      <c r="G172" s="95"/>
      <c r="H172" s="95"/>
      <c r="I172" s="95"/>
    </row>
    <row r="173" customHeight="1" spans="4:9">
      <c r="D173" s="95"/>
      <c r="E173" s="95"/>
      <c r="F173" s="95"/>
      <c r="G173" s="95"/>
      <c r="H173" s="95"/>
      <c r="I173" s="95"/>
    </row>
    <row r="174" customHeight="1" spans="4:9">
      <c r="D174" s="95"/>
      <c r="E174" s="95"/>
      <c r="F174" s="95"/>
      <c r="G174" s="95"/>
      <c r="H174" s="95"/>
      <c r="I174" s="95"/>
    </row>
    <row r="175" customHeight="1" spans="4:9">
      <c r="D175" s="95"/>
      <c r="E175" s="95"/>
      <c r="F175" s="95"/>
      <c r="G175" s="95"/>
      <c r="H175" s="95"/>
      <c r="I175" s="95"/>
    </row>
    <row r="176" customHeight="1" spans="4:9">
      <c r="D176" s="95"/>
      <c r="E176" s="95"/>
      <c r="F176" s="95"/>
      <c r="G176" s="95"/>
      <c r="H176" s="95"/>
      <c r="I176" s="95"/>
    </row>
    <row r="177" customHeight="1" spans="4:9">
      <c r="D177" s="95"/>
      <c r="E177" s="95"/>
      <c r="F177" s="95"/>
      <c r="G177" s="95"/>
      <c r="H177" s="95"/>
      <c r="I177" s="95"/>
    </row>
    <row r="178" customHeight="1" spans="4:9">
      <c r="D178" s="95"/>
      <c r="E178" s="95"/>
      <c r="F178" s="95"/>
      <c r="G178" s="95"/>
      <c r="H178" s="95"/>
      <c r="I178" s="95"/>
    </row>
    <row r="179" customHeight="1" spans="4:9">
      <c r="D179" s="95"/>
      <c r="E179" s="95"/>
      <c r="F179" s="95"/>
      <c r="G179" s="95"/>
      <c r="H179" s="95"/>
      <c r="I179" s="95"/>
    </row>
    <row r="180" customHeight="1" spans="4:9">
      <c r="D180" s="95"/>
      <c r="E180" s="95"/>
      <c r="F180" s="95"/>
      <c r="G180" s="95"/>
      <c r="H180" s="95"/>
      <c r="I180" s="95"/>
    </row>
    <row r="181" customHeight="1" spans="4:9">
      <c r="D181" s="95"/>
      <c r="E181" s="95"/>
      <c r="F181" s="95"/>
      <c r="G181" s="95"/>
      <c r="H181" s="95"/>
      <c r="I181" s="95"/>
    </row>
    <row r="182" customHeight="1" spans="4:9">
      <c r="D182" s="95"/>
      <c r="E182" s="95"/>
      <c r="F182" s="95"/>
      <c r="G182" s="95"/>
      <c r="H182" s="95"/>
      <c r="I182" s="95"/>
    </row>
    <row r="183" customHeight="1" spans="4:9">
      <c r="D183" s="95"/>
      <c r="E183" s="95"/>
      <c r="F183" s="95"/>
      <c r="G183" s="95"/>
      <c r="H183" s="95"/>
      <c r="I183" s="95"/>
    </row>
    <row r="184" customHeight="1" spans="4:9">
      <c r="D184" s="95"/>
      <c r="E184" s="95"/>
      <c r="F184" s="95"/>
      <c r="G184" s="95"/>
      <c r="H184" s="95"/>
      <c r="I184" s="95"/>
    </row>
    <row r="185" customHeight="1" spans="4:9">
      <c r="D185" s="95"/>
      <c r="E185" s="95"/>
      <c r="F185" s="95"/>
      <c r="G185" s="95"/>
      <c r="H185" s="95"/>
      <c r="I185" s="95"/>
    </row>
    <row r="186" customHeight="1" spans="4:9">
      <c r="D186" s="95"/>
      <c r="E186" s="95"/>
      <c r="F186" s="95"/>
      <c r="G186" s="95"/>
      <c r="H186" s="95"/>
      <c r="I186" s="95"/>
    </row>
    <row r="187" customHeight="1" spans="4:9">
      <c r="D187" s="95"/>
      <c r="E187" s="95"/>
      <c r="F187" s="95"/>
      <c r="G187" s="95"/>
      <c r="H187" s="95"/>
      <c r="I187" s="95"/>
    </row>
    <row r="188" customHeight="1" spans="4:9">
      <c r="D188" s="95"/>
      <c r="E188" s="95"/>
      <c r="F188" s="95"/>
      <c r="G188" s="95"/>
      <c r="H188" s="95"/>
      <c r="I188" s="95"/>
    </row>
    <row r="189" customHeight="1" spans="4:9">
      <c r="D189" s="95"/>
      <c r="E189" s="95"/>
      <c r="F189" s="95"/>
      <c r="G189" s="95"/>
      <c r="H189" s="95"/>
      <c r="I189" s="95"/>
    </row>
    <row r="190" customHeight="1" spans="4:9">
      <c r="D190" s="95"/>
      <c r="E190" s="95"/>
      <c r="F190" s="95"/>
      <c r="G190" s="95"/>
      <c r="H190" s="95"/>
      <c r="I190" s="95"/>
    </row>
    <row r="191" customHeight="1" spans="4:9">
      <c r="D191" s="95"/>
      <c r="E191" s="95"/>
      <c r="F191" s="95"/>
      <c r="G191" s="95"/>
      <c r="H191" s="95"/>
      <c r="I191" s="95"/>
    </row>
    <row r="192" customHeight="1" spans="4:9">
      <c r="D192" s="95"/>
      <c r="E192" s="95"/>
      <c r="F192" s="95"/>
      <c r="G192" s="95"/>
      <c r="H192" s="95"/>
      <c r="I192" s="95"/>
    </row>
    <row r="193" customHeight="1" spans="4:9">
      <c r="D193" s="95"/>
      <c r="E193" s="95"/>
      <c r="F193" s="95"/>
      <c r="G193" s="95"/>
      <c r="H193" s="95"/>
      <c r="I193" s="95"/>
    </row>
    <row r="194" customHeight="1" spans="4:9">
      <c r="D194" s="95"/>
      <c r="E194" s="95"/>
      <c r="F194" s="95"/>
      <c r="G194" s="95"/>
      <c r="H194" s="95"/>
      <c r="I194" s="95"/>
    </row>
    <row r="195" customHeight="1" spans="4:9">
      <c r="D195" s="95"/>
      <c r="E195" s="95"/>
      <c r="F195" s="95"/>
      <c r="G195" s="95"/>
      <c r="H195" s="95"/>
      <c r="I195" s="95"/>
    </row>
    <row r="196" customHeight="1" spans="4:9">
      <c r="D196" s="95"/>
      <c r="E196" s="95"/>
      <c r="F196" s="95"/>
      <c r="G196" s="95"/>
      <c r="H196" s="95"/>
      <c r="I196" s="95"/>
    </row>
    <row r="197" customHeight="1" spans="4:9">
      <c r="D197" s="95"/>
      <c r="E197" s="95"/>
      <c r="F197" s="95"/>
      <c r="G197" s="95"/>
      <c r="H197" s="95"/>
      <c r="I197" s="95"/>
    </row>
    <row r="198" customHeight="1" spans="4:9">
      <c r="D198" s="95"/>
      <c r="E198" s="95"/>
      <c r="F198" s="95"/>
      <c r="G198" s="95"/>
      <c r="H198" s="95"/>
      <c r="I198" s="95"/>
    </row>
    <row r="199" customHeight="1" spans="4:9">
      <c r="D199" s="95"/>
      <c r="E199" s="95"/>
      <c r="F199" s="95"/>
      <c r="G199" s="95"/>
      <c r="H199" s="95"/>
      <c r="I199" s="95"/>
    </row>
    <row r="200" customHeight="1" spans="4:9">
      <c r="D200" s="95"/>
      <c r="E200" s="95"/>
      <c r="F200" s="95"/>
      <c r="G200" s="95"/>
      <c r="H200" s="95"/>
      <c r="I200" s="95"/>
    </row>
    <row r="201" customHeight="1" spans="4:9">
      <c r="D201" s="95"/>
      <c r="E201" s="95"/>
      <c r="F201" s="95"/>
      <c r="G201" s="95"/>
      <c r="H201" s="95"/>
      <c r="I201" s="95"/>
    </row>
    <row r="202" customHeight="1" spans="4:9">
      <c r="D202" s="95"/>
      <c r="E202" s="95"/>
      <c r="F202" s="95"/>
      <c r="G202" s="95"/>
      <c r="H202" s="95"/>
      <c r="I202" s="95"/>
    </row>
    <row r="203" customHeight="1" spans="4:9">
      <c r="D203" s="95"/>
      <c r="E203" s="95"/>
      <c r="F203" s="95"/>
      <c r="G203" s="95"/>
      <c r="H203" s="95"/>
      <c r="I203" s="95"/>
    </row>
    <row r="204" customHeight="1" spans="4:9">
      <c r="D204" s="95"/>
      <c r="E204" s="95"/>
      <c r="F204" s="95"/>
      <c r="G204" s="95"/>
      <c r="H204" s="95"/>
      <c r="I204" s="95"/>
    </row>
    <row r="205" customHeight="1" spans="4:9">
      <c r="D205" s="95"/>
      <c r="E205" s="95"/>
      <c r="F205" s="95"/>
      <c r="G205" s="95"/>
      <c r="H205" s="95"/>
      <c r="I205" s="95"/>
    </row>
    <row r="206" customHeight="1" spans="4:9">
      <c r="D206" s="95"/>
      <c r="E206" s="95"/>
      <c r="F206" s="95"/>
      <c r="G206" s="95"/>
      <c r="H206" s="95"/>
      <c r="I206" s="95"/>
    </row>
    <row r="207" customHeight="1" spans="4:9">
      <c r="D207" s="95"/>
      <c r="E207" s="95"/>
      <c r="F207" s="95"/>
      <c r="G207" s="95"/>
      <c r="H207" s="95"/>
      <c r="I207" s="95"/>
    </row>
    <row r="208" customHeight="1" spans="4:9">
      <c r="D208" s="95"/>
      <c r="E208" s="95"/>
      <c r="F208" s="95"/>
      <c r="G208" s="95"/>
      <c r="H208" s="95"/>
      <c r="I208" s="95"/>
    </row>
    <row r="209" customHeight="1" spans="4:9">
      <c r="D209" s="95"/>
      <c r="E209" s="95"/>
      <c r="F209" s="95"/>
      <c r="G209" s="95"/>
      <c r="H209" s="95"/>
      <c r="I209" s="95"/>
    </row>
    <row r="210" customHeight="1" spans="4:9">
      <c r="D210" s="95"/>
      <c r="E210" s="95"/>
      <c r="F210" s="95"/>
      <c r="G210" s="95"/>
      <c r="H210" s="95"/>
      <c r="I210" s="95"/>
    </row>
    <row r="211" customHeight="1" spans="4:9">
      <c r="D211" s="95"/>
      <c r="E211" s="95"/>
      <c r="F211" s="95"/>
      <c r="G211" s="95"/>
      <c r="H211" s="95"/>
      <c r="I211" s="95"/>
    </row>
    <row r="212" customHeight="1" spans="4:9">
      <c r="D212" s="95"/>
      <c r="E212" s="95"/>
      <c r="F212" s="95"/>
      <c r="G212" s="95"/>
      <c r="H212" s="95"/>
      <c r="I212" s="95"/>
    </row>
    <row r="213" customHeight="1" spans="4:9">
      <c r="D213" s="95"/>
      <c r="E213" s="95"/>
      <c r="F213" s="95"/>
      <c r="G213" s="95"/>
      <c r="H213" s="95"/>
      <c r="I213" s="95"/>
    </row>
    <row r="214" customHeight="1" spans="4:9">
      <c r="D214" s="95"/>
      <c r="E214" s="95"/>
      <c r="F214" s="95"/>
      <c r="G214" s="95"/>
      <c r="H214" s="95"/>
      <c r="I214" s="95"/>
    </row>
    <row r="215" customHeight="1" spans="4:9">
      <c r="D215" s="95"/>
      <c r="E215" s="95"/>
      <c r="F215" s="95"/>
      <c r="G215" s="95"/>
      <c r="H215" s="95"/>
      <c r="I215" s="95"/>
    </row>
    <row r="216" customHeight="1" spans="4:9">
      <c r="D216" s="95"/>
      <c r="E216" s="95"/>
      <c r="F216" s="95"/>
      <c r="G216" s="95"/>
      <c r="H216" s="95"/>
      <c r="I216" s="95"/>
    </row>
    <row r="217" customHeight="1" spans="4:9">
      <c r="D217" s="95"/>
      <c r="E217" s="95"/>
      <c r="F217" s="95"/>
      <c r="G217" s="95"/>
      <c r="H217" s="95"/>
      <c r="I217" s="95"/>
    </row>
    <row r="218" customHeight="1" spans="4:9">
      <c r="D218" s="95"/>
      <c r="E218" s="95"/>
      <c r="F218" s="95"/>
      <c r="G218" s="95"/>
      <c r="H218" s="95"/>
      <c r="I218" s="95"/>
    </row>
    <row r="219" customHeight="1" spans="4:9">
      <c r="D219" s="95"/>
      <c r="E219" s="95"/>
      <c r="F219" s="95"/>
      <c r="G219" s="95"/>
      <c r="H219" s="95"/>
      <c r="I219" s="95"/>
    </row>
    <row r="220" customHeight="1" spans="4:9">
      <c r="D220" s="95"/>
      <c r="E220" s="95"/>
      <c r="F220" s="95"/>
      <c r="G220" s="95"/>
      <c r="H220" s="95"/>
      <c r="I220" s="95"/>
    </row>
    <row r="221" customHeight="1" spans="4:9">
      <c r="D221" s="95"/>
      <c r="E221" s="95"/>
      <c r="F221" s="95"/>
      <c r="G221" s="95"/>
      <c r="H221" s="95"/>
      <c r="I221" s="95"/>
    </row>
    <row r="222" customHeight="1" spans="4:9">
      <c r="D222" s="95"/>
      <c r="E222" s="95"/>
      <c r="F222" s="95"/>
      <c r="G222" s="95"/>
      <c r="H222" s="95"/>
      <c r="I222" s="95"/>
    </row>
    <row r="223" customHeight="1" spans="4:9">
      <c r="D223" s="95"/>
      <c r="E223" s="95"/>
      <c r="F223" s="95"/>
      <c r="G223" s="95"/>
      <c r="H223" s="95"/>
      <c r="I223" s="95"/>
    </row>
    <row r="224" customHeight="1" spans="4:9">
      <c r="D224" s="95"/>
      <c r="E224" s="95"/>
      <c r="F224" s="95"/>
      <c r="G224" s="95"/>
      <c r="H224" s="95"/>
      <c r="I224" s="95"/>
    </row>
    <row r="225" customHeight="1" spans="4:9">
      <c r="D225" s="95"/>
      <c r="E225" s="95"/>
      <c r="F225" s="95"/>
      <c r="G225" s="95"/>
      <c r="H225" s="95"/>
      <c r="I225" s="95"/>
    </row>
    <row r="226" customHeight="1" spans="4:9">
      <c r="D226" s="95"/>
      <c r="E226" s="95"/>
      <c r="F226" s="95"/>
      <c r="G226" s="95"/>
      <c r="H226" s="95"/>
      <c r="I226" s="95"/>
    </row>
    <row r="227" customHeight="1" spans="4:9">
      <c r="D227" s="95"/>
      <c r="E227" s="95"/>
      <c r="F227" s="95"/>
      <c r="G227" s="95"/>
      <c r="H227" s="95"/>
      <c r="I227" s="95"/>
    </row>
    <row r="228" customHeight="1" spans="4:9">
      <c r="D228" s="95"/>
      <c r="E228" s="95"/>
      <c r="F228" s="95"/>
      <c r="G228" s="95"/>
      <c r="H228" s="95"/>
      <c r="I228" s="95"/>
    </row>
    <row r="229" customHeight="1" spans="4:9">
      <c r="D229" s="95"/>
      <c r="E229" s="95"/>
      <c r="F229" s="95"/>
      <c r="G229" s="95"/>
      <c r="H229" s="95"/>
      <c r="I229" s="95"/>
    </row>
    <row r="230" customHeight="1" spans="4:9">
      <c r="D230" s="95"/>
      <c r="E230" s="95"/>
      <c r="F230" s="95"/>
      <c r="G230" s="95"/>
      <c r="H230" s="95"/>
      <c r="I230" s="95"/>
    </row>
    <row r="231" customHeight="1" spans="4:9">
      <c r="D231" s="95"/>
      <c r="E231" s="95"/>
      <c r="F231" s="95"/>
      <c r="G231" s="95"/>
      <c r="H231" s="95"/>
      <c r="I231" s="95"/>
    </row>
    <row r="232" customHeight="1" spans="4:9">
      <c r="D232" s="95"/>
      <c r="E232" s="95"/>
      <c r="F232" s="95"/>
      <c r="G232" s="95"/>
      <c r="H232" s="95"/>
      <c r="I232" s="95"/>
    </row>
    <row r="233" customHeight="1" spans="4:9">
      <c r="D233" s="95"/>
      <c r="E233" s="95"/>
      <c r="F233" s="95"/>
      <c r="G233" s="95"/>
      <c r="H233" s="95"/>
      <c r="I233" s="95"/>
    </row>
    <row r="234" customHeight="1" spans="4:9">
      <c r="D234" s="95"/>
      <c r="E234" s="95"/>
      <c r="F234" s="95"/>
      <c r="G234" s="95"/>
      <c r="H234" s="95"/>
      <c r="I234" s="95"/>
    </row>
    <row r="235" customHeight="1" spans="4:9">
      <c r="D235" s="95"/>
      <c r="E235" s="95"/>
      <c r="F235" s="95"/>
      <c r="G235" s="95"/>
      <c r="H235" s="95"/>
      <c r="I235" s="95"/>
    </row>
    <row r="236" customHeight="1" spans="4:9">
      <c r="D236" s="95"/>
      <c r="E236" s="95"/>
      <c r="F236" s="95"/>
      <c r="G236" s="95"/>
      <c r="H236" s="95"/>
      <c r="I236" s="95"/>
    </row>
    <row r="237" customHeight="1" spans="4:9">
      <c r="D237" s="95"/>
      <c r="E237" s="95"/>
      <c r="F237" s="95"/>
      <c r="G237" s="95"/>
      <c r="H237" s="95"/>
      <c r="I237" s="95"/>
    </row>
    <row r="238" customHeight="1" spans="4:9">
      <c r="D238" s="95"/>
      <c r="E238" s="95"/>
      <c r="F238" s="95"/>
      <c r="G238" s="95"/>
      <c r="H238" s="95"/>
      <c r="I238" s="95"/>
    </row>
    <row r="239" customHeight="1" spans="4:9">
      <c r="D239" s="95"/>
      <c r="E239" s="95"/>
      <c r="F239" s="95"/>
      <c r="G239" s="95"/>
      <c r="H239" s="95"/>
      <c r="I239" s="95"/>
    </row>
    <row r="240" customHeight="1" spans="4:9">
      <c r="D240" s="95"/>
      <c r="E240" s="95"/>
      <c r="F240" s="95"/>
      <c r="G240" s="95"/>
      <c r="H240" s="95"/>
      <c r="I240" s="95"/>
    </row>
    <row r="241" customHeight="1" spans="4:9">
      <c r="D241" s="95"/>
      <c r="E241" s="95"/>
      <c r="F241" s="95"/>
      <c r="G241" s="95"/>
      <c r="H241" s="95"/>
      <c r="I241" s="95"/>
    </row>
    <row r="242" customHeight="1" spans="4:9">
      <c r="D242" s="95"/>
      <c r="E242" s="95"/>
      <c r="F242" s="95"/>
      <c r="G242" s="95"/>
      <c r="H242" s="95"/>
      <c r="I242" s="95"/>
    </row>
    <row r="243" customHeight="1" spans="4:9">
      <c r="D243" s="95"/>
      <c r="E243" s="95"/>
      <c r="F243" s="95"/>
      <c r="G243" s="95"/>
      <c r="H243" s="95"/>
      <c r="I243" s="95"/>
    </row>
    <row r="244" customHeight="1" spans="4:9">
      <c r="D244" s="95"/>
      <c r="E244" s="95"/>
      <c r="F244" s="95"/>
      <c r="G244" s="95"/>
      <c r="H244" s="95"/>
      <c r="I244" s="95"/>
    </row>
    <row r="245" customHeight="1" spans="4:9">
      <c r="D245" s="95"/>
      <c r="E245" s="95"/>
      <c r="F245" s="95"/>
      <c r="G245" s="95"/>
      <c r="H245" s="95"/>
      <c r="I245" s="95"/>
    </row>
    <row r="246" customHeight="1" spans="4:9">
      <c r="D246" s="95"/>
      <c r="E246" s="95"/>
      <c r="F246" s="95"/>
      <c r="G246" s="95"/>
      <c r="H246" s="95"/>
      <c r="I246" s="95"/>
    </row>
    <row r="247" customHeight="1" spans="4:9">
      <c r="D247" s="95"/>
      <c r="E247" s="95"/>
      <c r="F247" s="95"/>
      <c r="G247" s="95"/>
      <c r="H247" s="95"/>
      <c r="I247" s="95"/>
    </row>
    <row r="248" customHeight="1" spans="4:9">
      <c r="D248" s="95"/>
      <c r="E248" s="95"/>
      <c r="F248" s="95"/>
      <c r="G248" s="95"/>
      <c r="H248" s="95"/>
      <c r="I248" s="95"/>
    </row>
    <row r="249" customHeight="1" spans="4:9">
      <c r="D249" s="95"/>
      <c r="E249" s="95"/>
      <c r="F249" s="95"/>
      <c r="G249" s="95"/>
      <c r="H249" s="95"/>
      <c r="I249" s="95"/>
    </row>
    <row r="250" customHeight="1" spans="4:9">
      <c r="D250" s="95"/>
      <c r="E250" s="95"/>
      <c r="F250" s="95"/>
      <c r="G250" s="95"/>
      <c r="H250" s="95"/>
      <c r="I250" s="95"/>
    </row>
    <row r="251" customHeight="1" spans="4:9">
      <c r="D251" s="95"/>
      <c r="E251" s="95"/>
      <c r="F251" s="95"/>
      <c r="G251" s="95"/>
      <c r="H251" s="95"/>
      <c r="I251" s="95"/>
    </row>
    <row r="252" customHeight="1" spans="4:9">
      <c r="D252" s="95"/>
      <c r="E252" s="95"/>
      <c r="F252" s="95"/>
      <c r="G252" s="95"/>
      <c r="H252" s="95"/>
      <c r="I252" s="95"/>
    </row>
    <row r="253" customHeight="1" spans="4:9">
      <c r="D253" s="95"/>
      <c r="E253" s="95"/>
      <c r="F253" s="95"/>
      <c r="G253" s="95"/>
      <c r="H253" s="95"/>
      <c r="I253" s="95"/>
    </row>
    <row r="254" customHeight="1" spans="4:9">
      <c r="D254" s="95"/>
      <c r="E254" s="95"/>
      <c r="F254" s="95"/>
      <c r="G254" s="95"/>
      <c r="H254" s="95"/>
      <c r="I254" s="95"/>
    </row>
    <row r="255" customHeight="1" spans="4:9">
      <c r="D255" s="95"/>
      <c r="E255" s="95"/>
      <c r="F255" s="95"/>
      <c r="G255" s="95"/>
      <c r="H255" s="95"/>
      <c r="I255" s="95"/>
    </row>
    <row r="256" customHeight="1" spans="4:9">
      <c r="D256" s="95"/>
      <c r="E256" s="95"/>
      <c r="F256" s="95"/>
      <c r="G256" s="95"/>
      <c r="H256" s="95"/>
      <c r="I256" s="95"/>
    </row>
    <row r="257" customHeight="1" spans="4:9">
      <c r="D257" s="95"/>
      <c r="E257" s="95"/>
      <c r="F257" s="95"/>
      <c r="G257" s="95"/>
      <c r="H257" s="95"/>
      <c r="I257" s="95"/>
    </row>
    <row r="258" customHeight="1" spans="4:9">
      <c r="D258" s="95"/>
      <c r="E258" s="95"/>
      <c r="F258" s="95"/>
      <c r="G258" s="95"/>
      <c r="H258" s="95"/>
      <c r="I258" s="95"/>
    </row>
    <row r="259" customHeight="1" spans="4:9">
      <c r="D259" s="95"/>
      <c r="E259" s="95"/>
      <c r="F259" s="95"/>
      <c r="G259" s="95"/>
      <c r="H259" s="95"/>
      <c r="I259" s="95"/>
    </row>
    <row r="260" customHeight="1" spans="4:9">
      <c r="D260" s="95"/>
      <c r="E260" s="95"/>
      <c r="F260" s="95"/>
      <c r="G260" s="95"/>
      <c r="H260" s="95"/>
      <c r="I260" s="95"/>
    </row>
    <row r="261" customHeight="1" spans="4:9">
      <c r="D261" s="95"/>
      <c r="E261" s="95"/>
      <c r="F261" s="95"/>
      <c r="G261" s="95"/>
      <c r="H261" s="95"/>
      <c r="I261" s="95"/>
    </row>
    <row r="262" customHeight="1" spans="4:9">
      <c r="D262" s="95"/>
      <c r="E262" s="95"/>
      <c r="F262" s="95"/>
      <c r="G262" s="95"/>
      <c r="H262" s="95"/>
      <c r="I262" s="95"/>
    </row>
    <row r="263" customHeight="1" spans="4:9">
      <c r="D263" s="95"/>
      <c r="E263" s="95"/>
      <c r="F263" s="95"/>
      <c r="G263" s="95"/>
      <c r="H263" s="95"/>
      <c r="I263" s="95"/>
    </row>
    <row r="264" customHeight="1" spans="4:9">
      <c r="D264" s="95"/>
      <c r="E264" s="95"/>
      <c r="F264" s="95"/>
      <c r="G264" s="95"/>
      <c r="H264" s="95"/>
      <c r="I264" s="95"/>
    </row>
    <row r="265" customHeight="1" spans="4:9">
      <c r="D265" s="95"/>
      <c r="E265" s="95"/>
      <c r="F265" s="95"/>
      <c r="G265" s="95"/>
      <c r="H265" s="95"/>
      <c r="I265" s="95"/>
    </row>
    <row r="266" customHeight="1" spans="4:9">
      <c r="D266" s="95"/>
      <c r="E266" s="95"/>
      <c r="F266" s="95"/>
      <c r="G266" s="95"/>
      <c r="H266" s="95"/>
      <c r="I266" s="95"/>
    </row>
    <row r="267" customHeight="1" spans="4:9">
      <c r="D267" s="95"/>
      <c r="E267" s="95"/>
      <c r="F267" s="95"/>
      <c r="G267" s="95"/>
      <c r="H267" s="95"/>
      <c r="I267" s="95"/>
    </row>
    <row r="268" customHeight="1" spans="4:9">
      <c r="D268" s="95"/>
      <c r="E268" s="95"/>
      <c r="F268" s="95"/>
      <c r="G268" s="95"/>
      <c r="H268" s="95"/>
      <c r="I268" s="95"/>
    </row>
    <row r="269" customHeight="1" spans="4:9">
      <c r="D269" s="95"/>
      <c r="E269" s="95"/>
      <c r="F269" s="95"/>
      <c r="G269" s="95"/>
      <c r="H269" s="95"/>
      <c r="I269" s="95"/>
    </row>
    <row r="270" customHeight="1" spans="4:9">
      <c r="D270" s="95"/>
      <c r="E270" s="95"/>
      <c r="F270" s="95"/>
      <c r="G270" s="95"/>
      <c r="H270" s="95"/>
      <c r="I270" s="95"/>
    </row>
    <row r="271" customHeight="1" spans="4:9">
      <c r="D271" s="95"/>
      <c r="E271" s="95"/>
      <c r="F271" s="95"/>
      <c r="G271" s="95"/>
      <c r="H271" s="95"/>
      <c r="I271" s="95"/>
    </row>
    <row r="272" customHeight="1" spans="4:9">
      <c r="D272" s="95"/>
      <c r="E272" s="95"/>
      <c r="F272" s="95"/>
      <c r="G272" s="95"/>
      <c r="H272" s="95"/>
      <c r="I272" s="95"/>
    </row>
    <row r="273" customHeight="1" spans="4:9">
      <c r="D273" s="95"/>
      <c r="E273" s="95"/>
      <c r="F273" s="95"/>
      <c r="G273" s="95"/>
      <c r="H273" s="95"/>
      <c r="I273" s="95"/>
    </row>
    <row r="274" customHeight="1" spans="4:9">
      <c r="D274" s="95"/>
      <c r="E274" s="95"/>
      <c r="F274" s="95"/>
      <c r="G274" s="95"/>
      <c r="H274" s="95"/>
      <c r="I274" s="95"/>
    </row>
    <row r="275" customHeight="1" spans="4:9">
      <c r="D275" s="95"/>
      <c r="E275" s="95"/>
      <c r="F275" s="95"/>
      <c r="G275" s="95"/>
      <c r="H275" s="95"/>
      <c r="I275" s="95"/>
    </row>
    <row r="276" customHeight="1" spans="4:9">
      <c r="D276" s="95"/>
      <c r="E276" s="95"/>
      <c r="F276" s="95"/>
      <c r="G276" s="95"/>
      <c r="H276" s="95"/>
      <c r="I276" s="95"/>
    </row>
    <row r="277" customHeight="1" spans="4:9">
      <c r="D277" s="95"/>
      <c r="E277" s="95"/>
      <c r="F277" s="95"/>
      <c r="G277" s="95"/>
      <c r="H277" s="95"/>
      <c r="I277" s="95"/>
    </row>
    <row r="278" customHeight="1" spans="4:9">
      <c r="D278" s="95"/>
      <c r="E278" s="95"/>
      <c r="F278" s="95"/>
      <c r="G278" s="95"/>
      <c r="H278" s="95"/>
      <c r="I278" s="95"/>
    </row>
    <row r="279" customHeight="1" spans="4:9">
      <c r="D279" s="95"/>
      <c r="E279" s="95"/>
      <c r="F279" s="95"/>
      <c r="G279" s="95"/>
      <c r="H279" s="95"/>
      <c r="I279" s="95"/>
    </row>
    <row r="280" customHeight="1" spans="4:9">
      <c r="D280" s="95"/>
      <c r="E280" s="95"/>
      <c r="F280" s="95"/>
      <c r="G280" s="95"/>
      <c r="H280" s="95"/>
      <c r="I280" s="95"/>
    </row>
    <row r="281" customHeight="1" spans="4:9">
      <c r="D281" s="95"/>
      <c r="E281" s="95"/>
      <c r="F281" s="95"/>
      <c r="G281" s="95"/>
      <c r="H281" s="95"/>
      <c r="I281" s="95"/>
    </row>
    <row r="282" customHeight="1" spans="4:9">
      <c r="D282" s="95"/>
      <c r="E282" s="95"/>
      <c r="F282" s="95"/>
      <c r="G282" s="95"/>
      <c r="H282" s="95"/>
      <c r="I282" s="95"/>
    </row>
    <row r="283" customHeight="1" spans="4:9">
      <c r="D283" s="95"/>
      <c r="E283" s="95"/>
      <c r="F283" s="95"/>
      <c r="G283" s="95"/>
      <c r="H283" s="95"/>
      <c r="I283" s="95"/>
    </row>
    <row r="284" customHeight="1" spans="4:9">
      <c r="D284" s="95"/>
      <c r="E284" s="95"/>
      <c r="F284" s="95"/>
      <c r="G284" s="95"/>
      <c r="H284" s="95"/>
      <c r="I284" s="95"/>
    </row>
    <row r="285" customHeight="1" spans="4:9">
      <c r="D285" s="95"/>
      <c r="E285" s="95"/>
      <c r="F285" s="95"/>
      <c r="G285" s="95"/>
      <c r="H285" s="95"/>
      <c r="I285" s="95"/>
    </row>
    <row r="286" customHeight="1" spans="4:9">
      <c r="D286" s="95"/>
      <c r="E286" s="95"/>
      <c r="F286" s="95"/>
      <c r="G286" s="95"/>
      <c r="H286" s="95"/>
      <c r="I286" s="95"/>
    </row>
    <row r="287" customHeight="1" spans="4:9">
      <c r="D287" s="95"/>
      <c r="E287" s="95"/>
      <c r="F287" s="95"/>
      <c r="G287" s="95"/>
      <c r="H287" s="95"/>
      <c r="I287" s="95"/>
    </row>
    <row r="288" customHeight="1" spans="4:9">
      <c r="D288" s="95"/>
      <c r="E288" s="95"/>
      <c r="F288" s="95"/>
      <c r="G288" s="95"/>
      <c r="H288" s="95"/>
      <c r="I288" s="95"/>
    </row>
    <row r="289" customHeight="1" spans="4:9">
      <c r="D289" s="95"/>
      <c r="E289" s="95"/>
      <c r="F289" s="95"/>
      <c r="G289" s="95"/>
      <c r="H289" s="95"/>
      <c r="I289" s="95"/>
    </row>
    <row r="290" customHeight="1" spans="4:9">
      <c r="D290" s="95"/>
      <c r="E290" s="95"/>
      <c r="F290" s="95"/>
      <c r="G290" s="95"/>
      <c r="H290" s="95"/>
      <c r="I290" s="95"/>
    </row>
    <row r="291" customHeight="1" spans="4:9">
      <c r="D291" s="95"/>
      <c r="E291" s="95"/>
      <c r="F291" s="95"/>
      <c r="G291" s="95"/>
      <c r="H291" s="95"/>
      <c r="I291" s="95"/>
    </row>
    <row r="292" customHeight="1" spans="4:9">
      <c r="D292" s="95"/>
      <c r="E292" s="95"/>
      <c r="F292" s="95"/>
      <c r="G292" s="95"/>
      <c r="H292" s="95"/>
      <c r="I292" s="95"/>
    </row>
    <row r="293" customHeight="1" spans="4:9">
      <c r="D293" s="95"/>
      <c r="E293" s="95"/>
      <c r="F293" s="95"/>
      <c r="G293" s="95"/>
      <c r="H293" s="95"/>
      <c r="I293" s="95"/>
    </row>
    <row r="294" customHeight="1" spans="4:9">
      <c r="D294" s="95"/>
      <c r="E294" s="95"/>
      <c r="F294" s="95"/>
      <c r="G294" s="95"/>
      <c r="H294" s="95"/>
      <c r="I294" s="95"/>
    </row>
    <row r="295" customHeight="1" spans="4:9">
      <c r="D295" s="95"/>
      <c r="E295" s="95"/>
      <c r="F295" s="95"/>
      <c r="G295" s="95"/>
      <c r="H295" s="95"/>
      <c r="I295" s="95"/>
    </row>
    <row r="296" customHeight="1" spans="4:9">
      <c r="D296" s="95"/>
      <c r="E296" s="95"/>
      <c r="F296" s="95"/>
      <c r="G296" s="95"/>
      <c r="H296" s="95"/>
      <c r="I296" s="95"/>
    </row>
    <row r="297" customHeight="1" spans="4:9">
      <c r="D297" s="95"/>
      <c r="E297" s="95"/>
      <c r="F297" s="95"/>
      <c r="G297" s="95"/>
      <c r="H297" s="95"/>
      <c r="I297" s="95"/>
    </row>
    <row r="298" customHeight="1" spans="4:9">
      <c r="D298" s="95"/>
      <c r="E298" s="95"/>
      <c r="F298" s="95"/>
      <c r="G298" s="95"/>
      <c r="H298" s="95"/>
      <c r="I298" s="95"/>
    </row>
    <row r="299" customHeight="1" spans="4:9">
      <c r="D299" s="95"/>
      <c r="E299" s="95"/>
      <c r="F299" s="95"/>
      <c r="G299" s="95"/>
      <c r="H299" s="95"/>
      <c r="I299" s="95"/>
    </row>
    <row r="300" customHeight="1" spans="4:9">
      <c r="D300" s="95"/>
      <c r="E300" s="95"/>
      <c r="F300" s="95"/>
      <c r="G300" s="95"/>
      <c r="H300" s="95"/>
      <c r="I300" s="95"/>
    </row>
    <row r="301" customHeight="1" spans="4:9">
      <c r="D301" s="95"/>
      <c r="E301" s="95"/>
      <c r="F301" s="95"/>
      <c r="G301" s="95"/>
      <c r="H301" s="95"/>
      <c r="I301" s="95"/>
    </row>
    <row r="302" customHeight="1" spans="4:9">
      <c r="D302" s="95"/>
      <c r="E302" s="95"/>
      <c r="F302" s="95"/>
      <c r="G302" s="95"/>
      <c r="H302" s="95"/>
      <c r="I302" s="95"/>
    </row>
    <row r="303" customHeight="1" spans="4:9">
      <c r="D303" s="95"/>
      <c r="E303" s="95"/>
      <c r="F303" s="95"/>
      <c r="G303" s="95"/>
      <c r="H303" s="95"/>
      <c r="I303" s="95"/>
    </row>
    <row r="304" customHeight="1" spans="4:9">
      <c r="D304" s="95"/>
      <c r="E304" s="95"/>
      <c r="F304" s="95"/>
      <c r="G304" s="95"/>
      <c r="H304" s="95"/>
      <c r="I304" s="95"/>
    </row>
    <row r="305" customHeight="1" spans="4:9">
      <c r="D305" s="95"/>
      <c r="E305" s="95"/>
      <c r="F305" s="95"/>
      <c r="G305" s="95"/>
      <c r="H305" s="95"/>
      <c r="I305" s="95"/>
    </row>
    <row r="306" customHeight="1" spans="4:9">
      <c r="D306" s="95"/>
      <c r="E306" s="95"/>
      <c r="F306" s="95"/>
      <c r="G306" s="95"/>
      <c r="H306" s="95"/>
      <c r="I306" s="95"/>
    </row>
    <row r="307" customHeight="1" spans="4:9">
      <c r="D307" s="95"/>
      <c r="E307" s="95"/>
      <c r="F307" s="95"/>
      <c r="G307" s="95"/>
      <c r="H307" s="95"/>
      <c r="I307" s="95"/>
    </row>
    <row r="308" customHeight="1" spans="4:9">
      <c r="D308" s="95"/>
      <c r="E308" s="95"/>
      <c r="F308" s="95"/>
      <c r="G308" s="95"/>
      <c r="H308" s="95"/>
      <c r="I308" s="95"/>
    </row>
    <row r="309" customHeight="1" spans="4:9">
      <c r="D309" s="95"/>
      <c r="E309" s="95"/>
      <c r="F309" s="95"/>
      <c r="G309" s="95"/>
      <c r="H309" s="95"/>
      <c r="I309" s="95"/>
    </row>
    <row r="310" customHeight="1" spans="4:9">
      <c r="D310" s="95"/>
      <c r="E310" s="95"/>
      <c r="F310" s="95"/>
      <c r="G310" s="95"/>
      <c r="H310" s="95"/>
      <c r="I310" s="95"/>
    </row>
    <row r="311" customHeight="1" spans="4:9">
      <c r="D311" s="95"/>
      <c r="E311" s="95"/>
      <c r="F311" s="95"/>
      <c r="G311" s="95"/>
      <c r="H311" s="95"/>
      <c r="I311" s="95"/>
    </row>
    <row r="312" customHeight="1" spans="4:9">
      <c r="D312" s="95"/>
      <c r="E312" s="95"/>
      <c r="F312" s="95"/>
      <c r="G312" s="95"/>
      <c r="H312" s="95"/>
      <c r="I312" s="95"/>
    </row>
    <row r="313" customHeight="1" spans="4:9">
      <c r="D313" s="95"/>
      <c r="E313" s="95"/>
      <c r="F313" s="95"/>
      <c r="G313" s="95"/>
      <c r="H313" s="95"/>
      <c r="I313" s="95"/>
    </row>
    <row r="314" customHeight="1" spans="4:9">
      <c r="D314" s="95"/>
      <c r="E314" s="95"/>
      <c r="F314" s="95"/>
      <c r="G314" s="95"/>
      <c r="H314" s="95"/>
      <c r="I314" s="95"/>
    </row>
    <row r="315" customHeight="1" spans="4:9">
      <c r="D315" s="95"/>
      <c r="E315" s="95"/>
      <c r="F315" s="95"/>
      <c r="G315" s="95"/>
      <c r="H315" s="95"/>
      <c r="I315" s="95"/>
    </row>
    <row r="316" customHeight="1" spans="4:9">
      <c r="D316" s="95"/>
      <c r="E316" s="95"/>
      <c r="F316" s="95"/>
      <c r="G316" s="95"/>
      <c r="H316" s="95"/>
      <c r="I316" s="95"/>
    </row>
    <row r="317" customHeight="1" spans="4:9">
      <c r="D317" s="95"/>
      <c r="E317" s="95"/>
      <c r="F317" s="95"/>
      <c r="G317" s="95"/>
      <c r="H317" s="95"/>
      <c r="I317" s="95"/>
    </row>
    <row r="318" customHeight="1" spans="4:9">
      <c r="D318" s="95"/>
      <c r="E318" s="95"/>
      <c r="F318" s="95"/>
      <c r="G318" s="95"/>
      <c r="H318" s="95"/>
      <c r="I318" s="95"/>
    </row>
    <row r="319" customHeight="1" spans="4:9">
      <c r="D319" s="95"/>
      <c r="E319" s="95"/>
      <c r="F319" s="95"/>
      <c r="G319" s="95"/>
      <c r="H319" s="95"/>
      <c r="I319" s="95"/>
    </row>
    <row r="320" customHeight="1" spans="4:9">
      <c r="D320" s="95"/>
      <c r="E320" s="95"/>
      <c r="F320" s="95"/>
      <c r="G320" s="95"/>
      <c r="H320" s="95"/>
      <c r="I320" s="95"/>
    </row>
    <row r="321" customHeight="1" spans="4:9">
      <c r="D321" s="95"/>
      <c r="E321" s="95"/>
      <c r="F321" s="95"/>
      <c r="G321" s="95"/>
      <c r="H321" s="95"/>
      <c r="I321" s="95"/>
    </row>
    <row r="322" customHeight="1" spans="4:9">
      <c r="D322" s="95"/>
      <c r="E322" s="95"/>
      <c r="F322" s="95"/>
      <c r="G322" s="95"/>
      <c r="H322" s="95"/>
      <c r="I322" s="95"/>
    </row>
    <row r="323" customHeight="1" spans="4:9">
      <c r="D323" s="95"/>
      <c r="E323" s="95"/>
      <c r="F323" s="95"/>
      <c r="G323" s="95"/>
      <c r="H323" s="95"/>
      <c r="I323" s="95"/>
    </row>
    <row r="324" customHeight="1" spans="4:9">
      <c r="D324" s="95"/>
      <c r="E324" s="95"/>
      <c r="F324" s="95"/>
      <c r="G324" s="95"/>
      <c r="H324" s="95"/>
      <c r="I324" s="95"/>
    </row>
    <row r="325" customHeight="1" spans="4:9">
      <c r="D325" s="95"/>
      <c r="E325" s="95"/>
      <c r="F325" s="95"/>
      <c r="G325" s="95"/>
      <c r="H325" s="95"/>
      <c r="I325" s="95"/>
    </row>
    <row r="326" customHeight="1" spans="4:9">
      <c r="D326" s="95"/>
      <c r="E326" s="95"/>
      <c r="F326" s="95"/>
      <c r="G326" s="95"/>
      <c r="H326" s="95"/>
      <c r="I326" s="95"/>
    </row>
    <row r="327" customHeight="1" spans="4:9">
      <c r="D327" s="95"/>
      <c r="E327" s="95"/>
      <c r="F327" s="95"/>
      <c r="G327" s="95"/>
      <c r="H327" s="95"/>
      <c r="I327" s="95"/>
    </row>
    <row r="328" customHeight="1" spans="4:9">
      <c r="D328" s="95"/>
      <c r="E328" s="95"/>
      <c r="F328" s="95"/>
      <c r="G328" s="95"/>
      <c r="H328" s="95"/>
      <c r="I328" s="95"/>
    </row>
    <row r="329" customHeight="1" spans="4:9">
      <c r="D329" s="95"/>
      <c r="E329" s="95"/>
      <c r="F329" s="95"/>
      <c r="G329" s="95"/>
      <c r="H329" s="95"/>
      <c r="I329" s="95"/>
    </row>
    <row r="330" customHeight="1" spans="4:9">
      <c r="D330" s="95"/>
      <c r="E330" s="95"/>
      <c r="F330" s="95"/>
      <c r="G330" s="95"/>
      <c r="H330" s="95"/>
      <c r="I330" s="95"/>
    </row>
    <row r="331" customHeight="1" spans="4:9">
      <c r="D331" s="95"/>
      <c r="E331" s="95"/>
      <c r="F331" s="95"/>
      <c r="G331" s="95"/>
      <c r="H331" s="95"/>
      <c r="I331" s="95"/>
    </row>
    <row r="332" customHeight="1" spans="4:9">
      <c r="D332" s="95"/>
      <c r="E332" s="95"/>
      <c r="F332" s="95"/>
      <c r="G332" s="95"/>
      <c r="H332" s="95"/>
      <c r="I332" s="95"/>
    </row>
    <row r="333" customHeight="1" spans="4:9">
      <c r="D333" s="95"/>
      <c r="E333" s="95"/>
      <c r="F333" s="95"/>
      <c r="G333" s="95"/>
      <c r="H333" s="95"/>
      <c r="I333" s="95"/>
    </row>
    <row r="334" customHeight="1" spans="4:9">
      <c r="D334" s="95"/>
      <c r="E334" s="95"/>
      <c r="F334" s="95"/>
      <c r="G334" s="95"/>
      <c r="H334" s="95"/>
      <c r="I334" s="95"/>
    </row>
    <row r="335" customHeight="1" spans="4:9">
      <c r="D335" s="95"/>
      <c r="E335" s="95"/>
      <c r="F335" s="95"/>
      <c r="G335" s="95"/>
      <c r="H335" s="95"/>
      <c r="I335" s="95"/>
    </row>
    <row r="336" customHeight="1" spans="4:9">
      <c r="D336" s="95"/>
      <c r="E336" s="95"/>
      <c r="F336" s="95"/>
      <c r="G336" s="95"/>
      <c r="H336" s="95"/>
      <c r="I336" s="95"/>
    </row>
    <row r="337" customHeight="1" spans="4:9">
      <c r="D337" s="95"/>
      <c r="E337" s="95"/>
      <c r="F337" s="95"/>
      <c r="G337" s="95"/>
      <c r="H337" s="95"/>
      <c r="I337" s="95"/>
    </row>
    <row r="338" customHeight="1" spans="4:9">
      <c r="D338" s="95"/>
      <c r="E338" s="95"/>
      <c r="F338" s="95"/>
      <c r="G338" s="95"/>
      <c r="H338" s="95"/>
      <c r="I338" s="95"/>
    </row>
    <row r="339" customHeight="1" spans="4:9">
      <c r="D339" s="95"/>
      <c r="E339" s="95"/>
      <c r="F339" s="95"/>
      <c r="G339" s="95"/>
      <c r="H339" s="95"/>
      <c r="I339" s="95"/>
    </row>
    <row r="340" customHeight="1" spans="4:9">
      <c r="D340" s="95"/>
      <c r="E340" s="95"/>
      <c r="F340" s="95"/>
      <c r="G340" s="95"/>
      <c r="H340" s="95"/>
      <c r="I340" s="95"/>
    </row>
    <row r="341" customHeight="1" spans="4:9">
      <c r="D341" s="95"/>
      <c r="E341" s="95"/>
      <c r="F341" s="95"/>
      <c r="G341" s="95"/>
      <c r="H341" s="95"/>
      <c r="I341" s="95"/>
    </row>
    <row r="342" customHeight="1" spans="4:9">
      <c r="D342" s="95"/>
      <c r="E342" s="95"/>
      <c r="F342" s="95"/>
      <c r="G342" s="95"/>
      <c r="H342" s="95"/>
      <c r="I342" s="95"/>
    </row>
    <row r="343" customHeight="1" spans="4:9">
      <c r="D343" s="95"/>
      <c r="E343" s="95"/>
      <c r="F343" s="95"/>
      <c r="G343" s="95"/>
      <c r="H343" s="95"/>
      <c r="I343" s="95"/>
    </row>
    <row r="344" customHeight="1" spans="4:9">
      <c r="D344" s="95"/>
      <c r="E344" s="95"/>
      <c r="F344" s="95"/>
      <c r="G344" s="95"/>
      <c r="H344" s="95"/>
      <c r="I344" s="95"/>
    </row>
    <row r="345" customHeight="1" spans="4:9">
      <c r="D345" s="95"/>
      <c r="E345" s="95"/>
      <c r="F345" s="95"/>
      <c r="G345" s="95"/>
      <c r="H345" s="95"/>
      <c r="I345" s="95"/>
    </row>
    <row r="346" customHeight="1" spans="4:9">
      <c r="D346" s="95"/>
      <c r="E346" s="95"/>
      <c r="F346" s="95"/>
      <c r="G346" s="95"/>
      <c r="H346" s="95"/>
      <c r="I346" s="95"/>
    </row>
    <row r="347" customHeight="1" spans="4:9">
      <c r="D347" s="95"/>
      <c r="E347" s="95"/>
      <c r="F347" s="95"/>
      <c r="G347" s="95"/>
      <c r="H347" s="95"/>
      <c r="I347" s="95"/>
    </row>
    <row r="348" customHeight="1" spans="4:9">
      <c r="D348" s="95"/>
      <c r="E348" s="95"/>
      <c r="F348" s="95"/>
      <c r="G348" s="95"/>
      <c r="H348" s="95"/>
      <c r="I348" s="95"/>
    </row>
    <row r="349" customHeight="1" spans="4:9">
      <c r="D349" s="95"/>
      <c r="E349" s="95"/>
      <c r="F349" s="95"/>
      <c r="G349" s="95"/>
      <c r="H349" s="95"/>
      <c r="I349" s="95"/>
    </row>
    <row r="350" customHeight="1" spans="4:9">
      <c r="D350" s="95"/>
      <c r="E350" s="95"/>
      <c r="F350" s="95"/>
      <c r="G350" s="95"/>
      <c r="H350" s="95"/>
      <c r="I350" s="95"/>
    </row>
    <row r="351" customHeight="1" spans="4:9">
      <c r="D351" s="95"/>
      <c r="E351" s="95"/>
      <c r="F351" s="95"/>
      <c r="G351" s="95"/>
      <c r="H351" s="95"/>
      <c r="I351" s="95"/>
    </row>
    <row r="352" customHeight="1" spans="4:9">
      <c r="D352" s="95"/>
      <c r="E352" s="95"/>
      <c r="F352" s="95"/>
      <c r="G352" s="95"/>
      <c r="H352" s="95"/>
      <c r="I352" s="95"/>
    </row>
    <row r="353" customHeight="1" spans="4:9">
      <c r="D353" s="95"/>
      <c r="E353" s="95"/>
      <c r="F353" s="95"/>
      <c r="G353" s="95"/>
      <c r="H353" s="95"/>
      <c r="I353" s="95"/>
    </row>
    <row r="354" customHeight="1" spans="4:9">
      <c r="D354" s="95"/>
      <c r="E354" s="95"/>
      <c r="F354" s="95"/>
      <c r="G354" s="95"/>
      <c r="H354" s="95"/>
      <c r="I354" s="95"/>
    </row>
    <row r="355" customHeight="1" spans="4:9">
      <c r="D355" s="95"/>
      <c r="E355" s="95"/>
      <c r="F355" s="95"/>
      <c r="G355" s="95"/>
      <c r="H355" s="95"/>
      <c r="I355" s="95"/>
    </row>
    <row r="356" customHeight="1" spans="4:9">
      <c r="D356" s="95"/>
      <c r="E356" s="95"/>
      <c r="F356" s="95"/>
      <c r="G356" s="95"/>
      <c r="H356" s="95"/>
      <c r="I356" s="95"/>
    </row>
    <row r="357" customHeight="1" spans="4:9">
      <c r="D357" s="95"/>
      <c r="E357" s="95"/>
      <c r="F357" s="95"/>
      <c r="G357" s="95"/>
      <c r="H357" s="95"/>
      <c r="I357" s="95"/>
    </row>
    <row r="358" customHeight="1" spans="4:9">
      <c r="D358" s="95"/>
      <c r="E358" s="95"/>
      <c r="F358" s="95"/>
      <c r="G358" s="95"/>
      <c r="H358" s="95"/>
      <c r="I358" s="95"/>
    </row>
    <row r="359" customHeight="1" spans="4:9">
      <c r="D359" s="95"/>
      <c r="E359" s="95"/>
      <c r="F359" s="95"/>
      <c r="G359" s="95"/>
      <c r="H359" s="95"/>
      <c r="I359" s="95"/>
    </row>
    <row r="360" customHeight="1" spans="4:9">
      <c r="D360" s="95"/>
      <c r="E360" s="95"/>
      <c r="F360" s="95"/>
      <c r="G360" s="95"/>
      <c r="H360" s="95"/>
      <c r="I360" s="95"/>
    </row>
    <row r="361" customHeight="1" spans="4:9">
      <c r="D361" s="95"/>
      <c r="E361" s="95"/>
      <c r="F361" s="95"/>
      <c r="G361" s="95"/>
      <c r="H361" s="95"/>
      <c r="I361" s="95"/>
    </row>
    <row r="362" customHeight="1" spans="4:9">
      <c r="D362" s="95"/>
      <c r="E362" s="95"/>
      <c r="F362" s="95"/>
      <c r="G362" s="95"/>
      <c r="H362" s="95"/>
      <c r="I362" s="95"/>
    </row>
    <row r="363" customHeight="1" spans="4:9">
      <c r="D363" s="95"/>
      <c r="E363" s="95"/>
      <c r="F363" s="95"/>
      <c r="G363" s="95"/>
      <c r="H363" s="95"/>
      <c r="I363" s="95"/>
    </row>
    <row r="364" customHeight="1" spans="4:9">
      <c r="D364" s="95"/>
      <c r="E364" s="95"/>
      <c r="F364" s="95"/>
      <c r="G364" s="95"/>
      <c r="H364" s="95"/>
      <c r="I364" s="95"/>
    </row>
    <row r="365" customHeight="1" spans="4:9">
      <c r="D365" s="95"/>
      <c r="E365" s="95"/>
      <c r="F365" s="95"/>
      <c r="G365" s="95"/>
      <c r="H365" s="95"/>
      <c r="I365" s="95"/>
    </row>
    <row r="366" customHeight="1" spans="4:9">
      <c r="D366" s="95"/>
      <c r="E366" s="95"/>
      <c r="F366" s="95"/>
      <c r="G366" s="95"/>
      <c r="H366" s="95"/>
      <c r="I366" s="95"/>
    </row>
    <row r="367" customHeight="1" spans="4:9">
      <c r="D367" s="95"/>
      <c r="E367" s="95"/>
      <c r="F367" s="95"/>
      <c r="G367" s="95"/>
      <c r="H367" s="95"/>
      <c r="I367" s="95"/>
    </row>
    <row r="368" customHeight="1" spans="4:9">
      <c r="D368" s="95"/>
      <c r="E368" s="95"/>
      <c r="F368" s="95"/>
      <c r="G368" s="95"/>
      <c r="H368" s="95"/>
      <c r="I368" s="95"/>
    </row>
    <row r="369" customHeight="1" spans="4:9">
      <c r="D369" s="95"/>
      <c r="E369" s="95"/>
      <c r="F369" s="95"/>
      <c r="G369" s="95"/>
      <c r="H369" s="95"/>
      <c r="I369" s="95"/>
    </row>
    <row r="370" customHeight="1" spans="4:9">
      <c r="D370" s="95"/>
      <c r="E370" s="95"/>
      <c r="F370" s="95"/>
      <c r="G370" s="95"/>
      <c r="H370" s="95"/>
      <c r="I370" s="95"/>
    </row>
    <row r="371" customHeight="1" spans="4:9">
      <c r="D371" s="95"/>
      <c r="E371" s="95"/>
      <c r="F371" s="95"/>
      <c r="G371" s="95"/>
      <c r="H371" s="95"/>
      <c r="I371" s="95"/>
    </row>
    <row r="372" customHeight="1" spans="4:9">
      <c r="D372" s="95"/>
      <c r="E372" s="95"/>
      <c r="F372" s="95"/>
      <c r="G372" s="95"/>
      <c r="H372" s="95"/>
      <c r="I372" s="95"/>
    </row>
    <row r="373" customHeight="1" spans="4:9">
      <c r="D373" s="95"/>
      <c r="E373" s="95"/>
      <c r="F373" s="95"/>
      <c r="G373" s="95"/>
      <c r="H373" s="95"/>
      <c r="I373" s="95"/>
    </row>
    <row r="374" customHeight="1" spans="4:9">
      <c r="D374" s="95"/>
      <c r="E374" s="95"/>
      <c r="F374" s="95"/>
      <c r="G374" s="95"/>
      <c r="H374" s="95"/>
      <c r="I374" s="95"/>
    </row>
    <row r="375" customHeight="1" spans="4:9">
      <c r="D375" s="95"/>
      <c r="E375" s="95"/>
      <c r="F375" s="95"/>
      <c r="G375" s="95"/>
      <c r="H375" s="95"/>
      <c r="I375" s="95"/>
    </row>
    <row r="376" customHeight="1" spans="4:9">
      <c r="D376" s="95"/>
      <c r="E376" s="95"/>
      <c r="F376" s="95"/>
      <c r="G376" s="95"/>
      <c r="H376" s="95"/>
      <c r="I376" s="95"/>
    </row>
    <row r="377" customHeight="1" spans="4:9">
      <c r="D377" s="95"/>
      <c r="E377" s="95"/>
      <c r="F377" s="95"/>
      <c r="G377" s="95"/>
      <c r="H377" s="95"/>
      <c r="I377" s="95"/>
    </row>
    <row r="378" customHeight="1" spans="4:9">
      <c r="D378" s="95"/>
      <c r="E378" s="95"/>
      <c r="F378" s="95"/>
      <c r="G378" s="95"/>
      <c r="H378" s="95"/>
      <c r="I378" s="95"/>
    </row>
    <row r="379" customHeight="1" spans="4:9">
      <c r="D379" s="95"/>
      <c r="E379" s="95"/>
      <c r="F379" s="95"/>
      <c r="G379" s="95"/>
      <c r="H379" s="95"/>
      <c r="I379" s="95"/>
    </row>
    <row r="380" customHeight="1" spans="4:9">
      <c r="D380" s="95"/>
      <c r="E380" s="95"/>
      <c r="F380" s="95"/>
      <c r="G380" s="95"/>
      <c r="H380" s="95"/>
      <c r="I380" s="95"/>
    </row>
    <row r="381" customHeight="1" spans="4:9">
      <c r="D381" s="95"/>
      <c r="E381" s="95"/>
      <c r="F381" s="95"/>
      <c r="G381" s="95"/>
      <c r="H381" s="95"/>
      <c r="I381" s="95"/>
    </row>
    <row r="382" customHeight="1" spans="4:9">
      <c r="D382" s="95"/>
      <c r="E382" s="95"/>
      <c r="F382" s="95"/>
      <c r="G382" s="95"/>
      <c r="H382" s="95"/>
      <c r="I382" s="95"/>
    </row>
    <row r="383" customHeight="1" spans="4:9">
      <c r="D383" s="95"/>
      <c r="E383" s="95"/>
      <c r="F383" s="95"/>
      <c r="G383" s="95"/>
      <c r="H383" s="95"/>
      <c r="I383" s="95"/>
    </row>
  </sheetData>
  <mergeCells count="9">
    <mergeCell ref="B1:K1"/>
    <mergeCell ref="E4:F4"/>
    <mergeCell ref="B4:B5"/>
    <mergeCell ref="C4:C5"/>
    <mergeCell ref="D4:D5"/>
    <mergeCell ref="G4:G5"/>
    <mergeCell ref="H4:H5"/>
    <mergeCell ref="I4:I5"/>
    <mergeCell ref="J4:K5"/>
  </mergeCells>
  <conditionalFormatting sqref="I6:I36">
    <cfRule type="cellIs" dxfId="1" priority="1" stopIfTrue="1" operator="equal">
      <formula>"关注"</formula>
    </cfRule>
  </conditionalFormatting>
  <printOptions horizontalCentered="1"/>
  <pageMargins left="0.748031496062992" right="0.748031496062992" top="0.78" bottom="0.3" header="0.38" footer="0.25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048576"/>
  <sheetViews>
    <sheetView workbookViewId="0">
      <selection activeCell="P10" sqref="P10"/>
    </sheetView>
  </sheetViews>
  <sheetFormatPr defaultColWidth="9" defaultRowHeight="12"/>
  <cols>
    <col min="1" max="1" width="12.375" style="138" customWidth="1"/>
    <col min="2" max="2" width="43.875" style="103" customWidth="1"/>
    <col min="3" max="3" width="15.875" style="103" customWidth="1"/>
    <col min="4" max="4" width="12.75" style="103" customWidth="1"/>
    <col min="5" max="5" width="14.5" style="103" customWidth="1"/>
    <col min="6" max="6" width="12.5" style="104" customWidth="1"/>
    <col min="7" max="7" width="11.625" style="103" customWidth="1"/>
    <col min="8" max="8" width="12" style="103" customWidth="1"/>
    <col min="9" max="9" width="7.125" style="103" customWidth="1"/>
    <col min="10" max="10" width="7.25" style="103" hidden="1" customWidth="1"/>
    <col min="11" max="11" width="12" style="103" customWidth="1"/>
    <col min="12" max="16384" width="9" style="103"/>
  </cols>
  <sheetData>
    <row r="1" ht="46.5" customHeight="1" spans="2:11">
      <c r="B1" s="139" t="s">
        <v>28</v>
      </c>
      <c r="C1" s="139"/>
      <c r="D1" s="139"/>
      <c r="E1" s="139"/>
      <c r="F1" s="139"/>
      <c r="G1" s="139"/>
      <c r="H1" s="139"/>
      <c r="I1" s="139"/>
      <c r="J1" s="139"/>
      <c r="K1" s="139"/>
    </row>
    <row r="2" ht="18.95" customHeight="1" spans="2:11">
      <c r="B2" s="140" t="s">
        <v>220</v>
      </c>
      <c r="C2" s="5"/>
      <c r="D2" s="5"/>
      <c r="E2" s="141" t="s">
        <v>229</v>
      </c>
      <c r="F2" s="5"/>
      <c r="G2" s="5"/>
      <c r="H2" s="5"/>
      <c r="I2" s="141" t="s">
        <v>80</v>
      </c>
      <c r="J2" s="102"/>
      <c r="K2" s="102"/>
    </row>
    <row r="3" ht="18.95" customHeight="1" spans="2:11">
      <c r="B3" s="141" t="s">
        <v>81</v>
      </c>
      <c r="C3" s="5"/>
      <c r="D3" s="5"/>
      <c r="E3" s="141" t="s">
        <v>230</v>
      </c>
      <c r="F3" s="5"/>
      <c r="G3" s="5"/>
      <c r="H3" s="5"/>
      <c r="I3" s="141" t="s">
        <v>82</v>
      </c>
      <c r="J3" s="102"/>
      <c r="K3" s="102"/>
    </row>
    <row r="4" ht="21.95" customHeight="1" spans="2:11">
      <c r="B4" s="142" t="s">
        <v>37</v>
      </c>
      <c r="C4" s="142" t="s">
        <v>38</v>
      </c>
      <c r="D4" s="142" t="s">
        <v>39</v>
      </c>
      <c r="E4" s="143" t="s">
        <v>221</v>
      </c>
      <c r="F4" s="143"/>
      <c r="G4" s="144" t="s">
        <v>222</v>
      </c>
      <c r="H4" s="145" t="s">
        <v>263</v>
      </c>
      <c r="I4" s="147" t="s">
        <v>224</v>
      </c>
      <c r="J4" s="153" t="s">
        <v>238</v>
      </c>
      <c r="K4" s="154"/>
    </row>
    <row r="5" ht="21.95" customHeight="1" spans="2:11">
      <c r="B5" s="146"/>
      <c r="C5" s="146"/>
      <c r="D5" s="146"/>
      <c r="E5" s="147" t="s">
        <v>227</v>
      </c>
      <c r="F5" s="147" t="s">
        <v>228</v>
      </c>
      <c r="G5" s="148"/>
      <c r="H5" s="149"/>
      <c r="I5" s="147"/>
      <c r="J5" s="147" t="s">
        <v>227</v>
      </c>
      <c r="K5" s="147" t="s">
        <v>228</v>
      </c>
    </row>
    <row r="6" ht="18.95" customHeight="1" spans="2:11">
      <c r="B6" s="150" t="s">
        <v>264</v>
      </c>
      <c r="C6" s="89"/>
      <c r="D6" s="89"/>
      <c r="E6" s="89"/>
      <c r="F6" s="116"/>
      <c r="G6" s="89"/>
      <c r="H6" s="89"/>
      <c r="I6" s="114"/>
      <c r="J6" s="100"/>
      <c r="K6" s="114"/>
    </row>
    <row r="7" ht="18.95" customHeight="1" spans="2:11">
      <c r="B7" s="150" t="s">
        <v>153</v>
      </c>
      <c r="C7" s="89">
        <v>12000</v>
      </c>
      <c r="D7" s="89">
        <v>14000</v>
      </c>
      <c r="E7" s="89">
        <f t="shared" ref="E7:E16" si="0">D7-C7</f>
        <v>2000</v>
      </c>
      <c r="F7" s="116">
        <f t="shared" ref="F7:F16" si="1">IF(C7=0,0,E7/C7)</f>
        <v>0.166666666666667</v>
      </c>
      <c r="G7" s="92">
        <f>IF(E7=0,"",RANK(ABS(E7),$J$7:$J$27))</f>
        <v>1</v>
      </c>
      <c r="H7" s="92">
        <f>IF(F7=0,"",RANK(ABS(F6),$K$7:$K$27))</f>
        <v>3</v>
      </c>
      <c r="I7" s="114" t="str">
        <f>IF(OR(G7&lt;=5,H7&lt;=5),"关注","")</f>
        <v>关注</v>
      </c>
      <c r="J7" s="100">
        <f t="shared" ref="J7:K9" si="2">ABS(E7)</f>
        <v>2000</v>
      </c>
      <c r="K7" s="116">
        <f t="shared" si="2"/>
        <v>0.166666666666667</v>
      </c>
    </row>
    <row r="8" ht="18.95" customHeight="1" spans="2:11">
      <c r="B8" s="150" t="s">
        <v>155</v>
      </c>
      <c r="C8" s="89">
        <v>5000</v>
      </c>
      <c r="D8" s="89">
        <v>6500</v>
      </c>
      <c r="E8" s="89">
        <f t="shared" si="0"/>
        <v>1500</v>
      </c>
      <c r="F8" s="116">
        <f t="shared" si="1"/>
        <v>0.3</v>
      </c>
      <c r="G8" s="92">
        <f>IF(E8=0,"",RANK(ABS(E8),$J$7:$J$27))</f>
        <v>2</v>
      </c>
      <c r="H8" s="92">
        <f>IF(F8=0,"",RANK(ABS(F7),$K$7:$K$27))</f>
        <v>2</v>
      </c>
      <c r="I8" s="114" t="str">
        <f>IF(OR(G8&lt;=5,H8&lt;=5),"关注","")</f>
        <v>关注</v>
      </c>
      <c r="J8" s="100">
        <f t="shared" si="2"/>
        <v>1500</v>
      </c>
      <c r="K8" s="116">
        <f t="shared" si="2"/>
        <v>0.3</v>
      </c>
    </row>
    <row r="9" ht="18.95" customHeight="1" spans="2:11">
      <c r="B9" s="150" t="s">
        <v>157</v>
      </c>
      <c r="C9" s="89"/>
      <c r="D9" s="89"/>
      <c r="E9" s="89">
        <f t="shared" si="0"/>
        <v>0</v>
      </c>
      <c r="F9" s="116">
        <f t="shared" si="1"/>
        <v>0</v>
      </c>
      <c r="G9" s="92" t="str">
        <f>IF(E9=0,"",RANK(ABS(E9),$J$7:$J$27))</f>
        <v/>
      </c>
      <c r="H9" s="92" t="str">
        <f>IF(F9=0,"",RANK(ABS(F8),$K$7:$K$27))</f>
        <v/>
      </c>
      <c r="I9" s="114" t="str">
        <f>IF(OR(G9&lt;=5,H9&lt;=5),"关注","")</f>
        <v/>
      </c>
      <c r="J9" s="100">
        <f t="shared" si="2"/>
        <v>0</v>
      </c>
      <c r="K9" s="116">
        <f t="shared" si="2"/>
        <v>0</v>
      </c>
    </row>
    <row r="10" ht="18.95" customHeight="1" spans="2:11">
      <c r="B10" s="151" t="s">
        <v>159</v>
      </c>
      <c r="C10" s="87"/>
      <c r="D10" s="87"/>
      <c r="E10" s="87">
        <f t="shared" si="0"/>
        <v>0</v>
      </c>
      <c r="F10" s="91">
        <f t="shared" si="1"/>
        <v>0</v>
      </c>
      <c r="G10" s="118"/>
      <c r="H10" s="118"/>
      <c r="I10" s="85"/>
      <c r="J10" s="87">
        <f t="shared" ref="J10:K13" si="3">ABS(E11)</f>
        <v>0</v>
      </c>
      <c r="K10" s="91">
        <f t="shared" si="3"/>
        <v>0</v>
      </c>
    </row>
    <row r="11" ht="18.95" customHeight="1" spans="2:11">
      <c r="B11" s="150" t="s">
        <v>161</v>
      </c>
      <c r="C11" s="89"/>
      <c r="D11" s="89"/>
      <c r="E11" s="89">
        <f t="shared" si="0"/>
        <v>0</v>
      </c>
      <c r="F11" s="116">
        <f t="shared" si="1"/>
        <v>0</v>
      </c>
      <c r="G11" s="92" t="str">
        <f>IF(E11=0,"",RANK(ABS(E11),$J$7:$J$27))</f>
        <v/>
      </c>
      <c r="H11" s="92" t="str">
        <f>IF(F11=0,"",RANK(ABS(F10),$K$7:$K$27))</f>
        <v/>
      </c>
      <c r="I11" s="114" t="str">
        <f>IF(OR(G11&lt;=5,H11&lt;=5),"关注","")</f>
        <v/>
      </c>
      <c r="J11" s="100">
        <f t="shared" si="3"/>
        <v>0</v>
      </c>
      <c r="K11" s="116">
        <f t="shared" si="3"/>
        <v>0</v>
      </c>
    </row>
    <row r="12" ht="18.95" customHeight="1" spans="2:11">
      <c r="B12" s="150" t="s">
        <v>163</v>
      </c>
      <c r="C12" s="89"/>
      <c r="D12" s="89"/>
      <c r="E12" s="89">
        <f t="shared" si="0"/>
        <v>0</v>
      </c>
      <c r="F12" s="116">
        <f t="shared" si="1"/>
        <v>0</v>
      </c>
      <c r="G12" s="92" t="str">
        <f>IF(E12=0,"",RANK(ABS(E12),$J$7:$J$27))</f>
        <v/>
      </c>
      <c r="H12" s="92" t="str">
        <f>IF(F12=0,"",RANK(ABS(F11),$K$7:$K$27))</f>
        <v/>
      </c>
      <c r="I12" s="114" t="str">
        <f>IF(OR(G12&lt;=5,H12&lt;=5),"关注","")</f>
        <v/>
      </c>
      <c r="J12" s="100">
        <f t="shared" si="3"/>
        <v>0</v>
      </c>
      <c r="K12" s="116">
        <f t="shared" si="3"/>
        <v>0</v>
      </c>
    </row>
    <row r="13" ht="18.95" customHeight="1" spans="2:11">
      <c r="B13" s="150" t="s">
        <v>165</v>
      </c>
      <c r="C13" s="89"/>
      <c r="D13" s="89"/>
      <c r="E13" s="89">
        <f t="shared" si="0"/>
        <v>0</v>
      </c>
      <c r="F13" s="116">
        <f t="shared" si="1"/>
        <v>0</v>
      </c>
      <c r="G13" s="92" t="str">
        <f>IF(E13=0,"",RANK(ABS(E13),$J$7:$J$27))</f>
        <v/>
      </c>
      <c r="H13" s="92" t="str">
        <f>IF(F13=0,"",RANK(ABS(F12),$K$7:$K$27))</f>
        <v/>
      </c>
      <c r="I13" s="114" t="str">
        <f>IF(OR(G13&lt;=5,H13&lt;=5),"关注","")</f>
        <v/>
      </c>
      <c r="J13" s="100">
        <f t="shared" si="3"/>
        <v>0</v>
      </c>
      <c r="K13" s="116">
        <f t="shared" si="3"/>
        <v>0</v>
      </c>
    </row>
    <row r="14" ht="18.95" customHeight="1" spans="2:11">
      <c r="B14" s="150" t="s">
        <v>167</v>
      </c>
      <c r="C14" s="89"/>
      <c r="D14" s="89"/>
      <c r="E14" s="89">
        <f t="shared" si="0"/>
        <v>0</v>
      </c>
      <c r="F14" s="116">
        <f t="shared" si="1"/>
        <v>0</v>
      </c>
      <c r="G14" s="92" t="str">
        <f>IF(E14=0,"",RANK(ABS(E14),$J$7:$J$27))</f>
        <v/>
      </c>
      <c r="H14" s="92" t="str">
        <f>IF(F14=0,"",RANK(ABS(F13),$K$7:$K$27))</f>
        <v/>
      </c>
      <c r="I14" s="114" t="str">
        <f>IF(OR(G14&lt;=5,H14&lt;=5),"关注","")</f>
        <v/>
      </c>
      <c r="J14" s="100">
        <f t="shared" ref="J14:K17" si="4">ABS(E18)</f>
        <v>0</v>
      </c>
      <c r="K14" s="116">
        <f t="shared" si="4"/>
        <v>0</v>
      </c>
    </row>
    <row r="15" ht="18.95" customHeight="1" spans="2:11">
      <c r="B15" s="151" t="s">
        <v>169</v>
      </c>
      <c r="C15" s="87"/>
      <c r="D15" s="87"/>
      <c r="E15" s="87">
        <f t="shared" si="0"/>
        <v>0</v>
      </c>
      <c r="F15" s="91">
        <f t="shared" si="1"/>
        <v>0</v>
      </c>
      <c r="G15" s="118"/>
      <c r="H15" s="118"/>
      <c r="I15" s="85"/>
      <c r="J15" s="87">
        <f t="shared" si="4"/>
        <v>0</v>
      </c>
      <c r="K15" s="91">
        <f t="shared" si="4"/>
        <v>0</v>
      </c>
    </row>
    <row r="16" ht="18.95" customHeight="1" spans="2:11">
      <c r="B16" s="151" t="s">
        <v>171</v>
      </c>
      <c r="C16" s="87"/>
      <c r="D16" s="87"/>
      <c r="E16" s="87">
        <f t="shared" si="0"/>
        <v>0</v>
      </c>
      <c r="F16" s="91">
        <f t="shared" si="1"/>
        <v>0</v>
      </c>
      <c r="G16" s="118"/>
      <c r="H16" s="118"/>
      <c r="I16" s="85"/>
      <c r="J16" s="87">
        <f t="shared" si="4"/>
        <v>0</v>
      </c>
      <c r="K16" s="91">
        <f t="shared" si="4"/>
        <v>0</v>
      </c>
    </row>
    <row r="17" ht="18.95" customHeight="1" spans="2:11">
      <c r="B17" s="150" t="s">
        <v>172</v>
      </c>
      <c r="C17" s="89"/>
      <c r="D17" s="89"/>
      <c r="E17" s="89"/>
      <c r="F17" s="116"/>
      <c r="G17" s="92"/>
      <c r="H17" s="92"/>
      <c r="I17" s="114"/>
      <c r="J17" s="100">
        <f t="shared" si="4"/>
        <v>0</v>
      </c>
      <c r="K17" s="116">
        <f t="shared" si="4"/>
        <v>0</v>
      </c>
    </row>
    <row r="18" ht="18.95" customHeight="1" spans="2:11">
      <c r="B18" s="150" t="s">
        <v>174</v>
      </c>
      <c r="C18" s="89"/>
      <c r="D18" s="89"/>
      <c r="E18" s="89">
        <f t="shared" ref="E18:E27" si="5">D18-C18</f>
        <v>0</v>
      </c>
      <c r="F18" s="116">
        <f t="shared" ref="F18:F27" si="6">IF(C18=0,0,E18/C18)</f>
        <v>0</v>
      </c>
      <c r="G18" s="92" t="str">
        <f>IF(E18=0,"",RANK(ABS(E18),$J$7:$J$27))</f>
        <v/>
      </c>
      <c r="H18" s="92" t="str">
        <f>IF(F18=0,"",RANK(ABS(F17),$K$7:$K$27))</f>
        <v/>
      </c>
      <c r="I18" s="114" t="str">
        <f>IF(OR(G18&lt;=5,H18&lt;=5),"关注","")</f>
        <v/>
      </c>
      <c r="J18" s="100">
        <f t="shared" ref="J18:K20" si="7">ABS(E23)</f>
        <v>0</v>
      </c>
      <c r="K18" s="116">
        <f t="shared" si="7"/>
        <v>0</v>
      </c>
    </row>
    <row r="19" ht="18.95" customHeight="1" spans="2:11">
      <c r="B19" s="150" t="s">
        <v>175</v>
      </c>
      <c r="C19" s="89"/>
      <c r="D19" s="89"/>
      <c r="E19" s="89">
        <f t="shared" si="5"/>
        <v>0</v>
      </c>
      <c r="F19" s="116">
        <f t="shared" si="6"/>
        <v>0</v>
      </c>
      <c r="G19" s="92" t="str">
        <f>IF(E19=0,"",RANK(ABS(E19),$J$7:$J$27))</f>
        <v/>
      </c>
      <c r="H19" s="92" t="str">
        <f>IF(F19=0,"",RANK(ABS(F18),$K$7:$K$27))</f>
        <v/>
      </c>
      <c r="I19" s="114" t="str">
        <f>IF(OR(G19&lt;=5,H19&lt;=5),"关注","")</f>
        <v/>
      </c>
      <c r="J19" s="100">
        <f t="shared" si="7"/>
        <v>0</v>
      </c>
      <c r="K19" s="116">
        <f t="shared" si="7"/>
        <v>0</v>
      </c>
    </row>
    <row r="20" ht="18.95" customHeight="1" spans="2:11">
      <c r="B20" s="150" t="s">
        <v>177</v>
      </c>
      <c r="C20" s="89"/>
      <c r="D20" s="89"/>
      <c r="E20" s="89">
        <f t="shared" si="5"/>
        <v>0</v>
      </c>
      <c r="F20" s="116">
        <f t="shared" si="6"/>
        <v>0</v>
      </c>
      <c r="G20" s="92" t="str">
        <f>IF(E20=0,"",RANK(ABS(E20),$J$7:$J$27))</f>
        <v/>
      </c>
      <c r="H20" s="92" t="str">
        <f>IF(F20=0,"",RANK(ABS(F19),$K$7:$K$27))</f>
        <v/>
      </c>
      <c r="I20" s="114" t="str">
        <f>IF(OR(G20&lt;=5,H20&lt;=5),"关注","")</f>
        <v/>
      </c>
      <c r="J20" s="100">
        <f t="shared" si="7"/>
        <v>0</v>
      </c>
      <c r="K20" s="116">
        <f t="shared" si="7"/>
        <v>0</v>
      </c>
    </row>
    <row r="21" ht="18.95" customHeight="1" spans="2:11">
      <c r="B21" s="150" t="s">
        <v>179</v>
      </c>
      <c r="C21" s="89"/>
      <c r="D21" s="89"/>
      <c r="E21" s="89">
        <f t="shared" si="5"/>
        <v>0</v>
      </c>
      <c r="F21" s="116">
        <f t="shared" si="6"/>
        <v>0</v>
      </c>
      <c r="G21" s="92" t="str">
        <f>IF(E21=0,"",RANK(ABS(E21),$J$7:$J$27))</f>
        <v/>
      </c>
      <c r="H21" s="92" t="str">
        <f>IF(F21=0,"",RANK(ABS(F20),$K$7:$K$27))</f>
        <v/>
      </c>
      <c r="I21" s="114" t="str">
        <f>IF(OR(G21&lt;=5,H21&lt;=5),"关注","")</f>
        <v/>
      </c>
      <c r="J21" s="100">
        <f t="shared" ref="J21:K23" si="8">ABS(E29)</f>
        <v>0</v>
      </c>
      <c r="K21" s="116">
        <f t="shared" si="8"/>
        <v>0</v>
      </c>
    </row>
    <row r="22" ht="18.95" customHeight="1" spans="2:11">
      <c r="B22" s="151" t="s">
        <v>159</v>
      </c>
      <c r="C22" s="87"/>
      <c r="D22" s="87"/>
      <c r="E22" s="87">
        <f t="shared" si="5"/>
        <v>0</v>
      </c>
      <c r="F22" s="91">
        <f t="shared" si="6"/>
        <v>0</v>
      </c>
      <c r="G22" s="118"/>
      <c r="H22" s="118"/>
      <c r="I22" s="85"/>
      <c r="J22" s="87">
        <f t="shared" si="8"/>
        <v>0</v>
      </c>
      <c r="K22" s="91">
        <f t="shared" si="8"/>
        <v>0</v>
      </c>
    </row>
    <row r="23" ht="18.95" customHeight="1" spans="2:11">
      <c r="B23" s="150" t="s">
        <v>182</v>
      </c>
      <c r="C23" s="89"/>
      <c r="D23" s="89"/>
      <c r="E23" s="89">
        <f t="shared" si="5"/>
        <v>0</v>
      </c>
      <c r="F23" s="116">
        <f t="shared" si="6"/>
        <v>0</v>
      </c>
      <c r="G23" s="92" t="str">
        <f>IF(E23=0,"",RANK(ABS(E23),$J$7:$J$27))</f>
        <v/>
      </c>
      <c r="H23" s="92" t="str">
        <f>IF(F23=0,"",RANK(ABS(F22),$K$7:$K$27))</f>
        <v/>
      </c>
      <c r="I23" s="114" t="str">
        <f>IF(OR(G23&lt;=5,H23&lt;=5),"关注","")</f>
        <v/>
      </c>
      <c r="J23" s="100">
        <f t="shared" si="8"/>
        <v>0</v>
      </c>
      <c r="K23" s="116">
        <f t="shared" si="8"/>
        <v>0</v>
      </c>
    </row>
    <row r="24" ht="18.95" customHeight="1" spans="2:11">
      <c r="B24" s="150" t="s">
        <v>184</v>
      </c>
      <c r="C24" s="89"/>
      <c r="D24" s="89"/>
      <c r="E24" s="89">
        <f t="shared" si="5"/>
        <v>0</v>
      </c>
      <c r="F24" s="116">
        <f t="shared" si="6"/>
        <v>0</v>
      </c>
      <c r="G24" s="92" t="str">
        <f>IF(E24=0,"",RANK(ABS(E24),$J$7:$J$27))</f>
        <v/>
      </c>
      <c r="H24" s="92" t="str">
        <f>IF(F24=0,"",RANK(ABS(F23),$K$7:$K$27))</f>
        <v/>
      </c>
      <c r="I24" s="114" t="str">
        <f>IF(OR(G24&lt;=5,H24&lt;=5),"关注","")</f>
        <v/>
      </c>
      <c r="J24" s="100">
        <f t="shared" ref="J24:K26" si="9">ABS(E33)</f>
        <v>0</v>
      </c>
      <c r="K24" s="116">
        <f t="shared" si="9"/>
        <v>0</v>
      </c>
    </row>
    <row r="25" ht="18.95" customHeight="1" spans="2:11">
      <c r="B25" s="150" t="s">
        <v>186</v>
      </c>
      <c r="C25" s="89"/>
      <c r="D25" s="89"/>
      <c r="E25" s="89">
        <f t="shared" si="5"/>
        <v>0</v>
      </c>
      <c r="F25" s="116">
        <f t="shared" si="6"/>
        <v>0</v>
      </c>
      <c r="G25" s="92" t="str">
        <f>IF(E25=0,"",RANK(ABS(E25),$J$7:$J$27))</f>
        <v/>
      </c>
      <c r="H25" s="92" t="str">
        <f>IF(F25=0,"",RANK(ABS(F24),$K$7:$K$27))</f>
        <v/>
      </c>
      <c r="I25" s="114" t="str">
        <f>IF(OR(G25&lt;=5,H25&lt;=5),"关注","")</f>
        <v/>
      </c>
      <c r="J25" s="100">
        <f t="shared" si="9"/>
        <v>0</v>
      </c>
      <c r="K25" s="116">
        <f t="shared" si="9"/>
        <v>0</v>
      </c>
    </row>
    <row r="26" ht="18.95" customHeight="1" spans="2:11">
      <c r="B26" s="151" t="s">
        <v>169</v>
      </c>
      <c r="C26" s="87"/>
      <c r="D26" s="87"/>
      <c r="E26" s="87">
        <f t="shared" si="5"/>
        <v>0</v>
      </c>
      <c r="F26" s="91">
        <f t="shared" si="6"/>
        <v>0</v>
      </c>
      <c r="G26" s="118"/>
      <c r="H26" s="118"/>
      <c r="I26" s="85"/>
      <c r="J26" s="87">
        <f t="shared" si="9"/>
        <v>0</v>
      </c>
      <c r="K26" s="91">
        <f t="shared" si="9"/>
        <v>0</v>
      </c>
    </row>
    <row r="27" ht="18.95" customHeight="1" spans="2:11">
      <c r="B27" s="151" t="s">
        <v>189</v>
      </c>
      <c r="C27" s="87"/>
      <c r="D27" s="87"/>
      <c r="E27" s="87">
        <f t="shared" si="5"/>
        <v>0</v>
      </c>
      <c r="F27" s="91">
        <f t="shared" si="6"/>
        <v>0</v>
      </c>
      <c r="G27" s="118"/>
      <c r="H27" s="118"/>
      <c r="I27" s="85"/>
      <c r="J27" s="87">
        <f>ABS(E38)</f>
        <v>0</v>
      </c>
      <c r="K27" s="91">
        <f>ABS(F38)</f>
        <v>0</v>
      </c>
    </row>
    <row r="28" ht="18.95" customHeight="1" spans="2:11">
      <c r="B28" s="150" t="s">
        <v>191</v>
      </c>
      <c r="C28" s="89"/>
      <c r="D28" s="89"/>
      <c r="E28" s="89"/>
      <c r="F28" s="116"/>
      <c r="G28" s="92"/>
      <c r="H28" s="92"/>
      <c r="I28" s="114"/>
      <c r="J28" s="155"/>
      <c r="K28" s="156"/>
    </row>
    <row r="29" ht="18.95" customHeight="1" spans="2:11">
      <c r="B29" s="150" t="s">
        <v>193</v>
      </c>
      <c r="C29" s="89"/>
      <c r="D29" s="89"/>
      <c r="E29" s="89">
        <f t="shared" ref="E29:E39" si="10">D29-C29</f>
        <v>0</v>
      </c>
      <c r="F29" s="116">
        <f t="shared" ref="F29:F39" si="11">IF(C29=0,0,E29/C29)</f>
        <v>0</v>
      </c>
      <c r="G29" s="92" t="str">
        <f>IF(E29=0,"",RANK(ABS(E29),$J$7:$J$27))</f>
        <v/>
      </c>
      <c r="H29" s="92" t="str">
        <f>IF(F29=0,"",RANK(ABS(F28),$K$7:$K$27))</f>
        <v/>
      </c>
      <c r="I29" s="114" t="str">
        <f>IF(OR(G29&lt;=5,H29&lt;=5),"关注","")</f>
        <v/>
      </c>
      <c r="J29" s="155"/>
      <c r="K29" s="156"/>
    </row>
    <row r="30" ht="18.95" customHeight="1" spans="2:11">
      <c r="B30" s="150" t="s">
        <v>195</v>
      </c>
      <c r="C30" s="89"/>
      <c r="D30" s="89"/>
      <c r="E30" s="89">
        <f t="shared" si="10"/>
        <v>0</v>
      </c>
      <c r="F30" s="116">
        <f t="shared" si="11"/>
        <v>0</v>
      </c>
      <c r="G30" s="92" t="str">
        <f>IF(E30=0,"",RANK(ABS(E30),$J$7:$J$27))</f>
        <v/>
      </c>
      <c r="H30" s="92" t="str">
        <f>IF(F30=0,"",RANK(ABS(F29),$K$7:$K$27))</f>
        <v/>
      </c>
      <c r="I30" s="114" t="str">
        <f>IF(OR(G30&lt;=5,H30&lt;=5),"关注","")</f>
        <v/>
      </c>
      <c r="J30" s="155"/>
      <c r="K30" s="156"/>
    </row>
    <row r="31" ht="18.95" customHeight="1" spans="2:11">
      <c r="B31" s="150" t="s">
        <v>197</v>
      </c>
      <c r="C31" s="89"/>
      <c r="D31" s="89"/>
      <c r="E31" s="89">
        <f t="shared" si="10"/>
        <v>0</v>
      </c>
      <c r="F31" s="116">
        <f t="shared" si="11"/>
        <v>0</v>
      </c>
      <c r="G31" s="92" t="str">
        <f>IF(E31=0,"",RANK(ABS(E31),$J$7:$J$27))</f>
        <v/>
      </c>
      <c r="H31" s="92" t="str">
        <f>IF(F31=0,"",RANK(ABS(F30),$K$7:$K$27))</f>
        <v/>
      </c>
      <c r="I31" s="114" t="str">
        <f>IF(OR(G31&lt;=5,H31&lt;=5),"关注","")</f>
        <v/>
      </c>
      <c r="J31" s="155"/>
      <c r="K31" s="156"/>
    </row>
    <row r="32" ht="18.95" customHeight="1" spans="2:11">
      <c r="B32" s="151" t="s">
        <v>159</v>
      </c>
      <c r="C32" s="87"/>
      <c r="D32" s="87"/>
      <c r="E32" s="87">
        <f t="shared" si="10"/>
        <v>0</v>
      </c>
      <c r="F32" s="91">
        <f t="shared" si="11"/>
        <v>0</v>
      </c>
      <c r="G32" s="118"/>
      <c r="H32" s="118"/>
      <c r="I32" s="85"/>
      <c r="J32" s="157"/>
      <c r="K32" s="158"/>
    </row>
    <row r="33" ht="18.95" customHeight="1" spans="2:11">
      <c r="B33" s="150" t="s">
        <v>200</v>
      </c>
      <c r="C33" s="89"/>
      <c r="D33" s="89"/>
      <c r="E33" s="89">
        <f t="shared" si="10"/>
        <v>0</v>
      </c>
      <c r="F33" s="116">
        <f t="shared" si="11"/>
        <v>0</v>
      </c>
      <c r="G33" s="92" t="str">
        <f>IF(E33=0,"",RANK(ABS(E33),$J$7:$J$27))</f>
        <v/>
      </c>
      <c r="H33" s="92" t="str">
        <f>IF(F33=0,"",RANK(ABS(F32),$K$7:$K$27))</f>
        <v/>
      </c>
      <c r="I33" s="114" t="str">
        <f>IF(OR(G33&lt;=5,H33&lt;=5),"关注","")</f>
        <v/>
      </c>
      <c r="J33" s="155"/>
      <c r="K33" s="156"/>
    </row>
    <row r="34" ht="18.95" customHeight="1" spans="2:11">
      <c r="B34" s="114" t="s">
        <v>202</v>
      </c>
      <c r="C34" s="89"/>
      <c r="D34" s="89"/>
      <c r="E34" s="89">
        <f t="shared" si="10"/>
        <v>0</v>
      </c>
      <c r="F34" s="116">
        <f t="shared" si="11"/>
        <v>0</v>
      </c>
      <c r="G34" s="92" t="str">
        <f>IF(E34=0,"",RANK(ABS(E34),$J$7:$J$27))</f>
        <v/>
      </c>
      <c r="H34" s="92" t="str">
        <f>IF(F34=0,"",RANK(ABS(F33),$K$7:$K$27))</f>
        <v/>
      </c>
      <c r="I34" s="114" t="str">
        <f>IF(OR(G34&lt;=5,H34&lt;=5),"关注","")</f>
        <v/>
      </c>
      <c r="J34" s="155"/>
      <c r="K34" s="156"/>
    </row>
    <row r="35" ht="18.95" customHeight="1" spans="2:11">
      <c r="B35" s="114" t="s">
        <v>204</v>
      </c>
      <c r="C35" s="89"/>
      <c r="D35" s="89"/>
      <c r="E35" s="89">
        <f t="shared" si="10"/>
        <v>0</v>
      </c>
      <c r="F35" s="116">
        <f t="shared" si="11"/>
        <v>0</v>
      </c>
      <c r="G35" s="92" t="str">
        <f>IF(E35=0,"",RANK(ABS(E35),$J$7:$J$27))</f>
        <v/>
      </c>
      <c r="H35" s="92" t="str">
        <f>IF(F35=0,"",RANK(ABS(F34),$K$7:$K$27))</f>
        <v/>
      </c>
      <c r="I35" s="114" t="str">
        <f>IF(OR(G35&lt;=5,H35&lt;=5),"关注","")</f>
        <v/>
      </c>
      <c r="J35" s="155"/>
      <c r="K35" s="156"/>
    </row>
    <row r="36" ht="18.95" customHeight="1" spans="2:11">
      <c r="B36" s="85" t="s">
        <v>169</v>
      </c>
      <c r="C36" s="87"/>
      <c r="D36" s="87"/>
      <c r="E36" s="87">
        <f t="shared" si="10"/>
        <v>0</v>
      </c>
      <c r="F36" s="91">
        <f t="shared" si="11"/>
        <v>0</v>
      </c>
      <c r="G36" s="118"/>
      <c r="H36" s="118"/>
      <c r="I36" s="85"/>
      <c r="J36" s="157"/>
      <c r="K36" s="158"/>
    </row>
    <row r="37" ht="18.95" customHeight="1" spans="2:11">
      <c r="B37" s="85" t="s">
        <v>206</v>
      </c>
      <c r="C37" s="87"/>
      <c r="D37" s="87"/>
      <c r="E37" s="87">
        <f t="shared" si="10"/>
        <v>0</v>
      </c>
      <c r="F37" s="91">
        <f t="shared" si="11"/>
        <v>0</v>
      </c>
      <c r="G37" s="118"/>
      <c r="H37" s="118"/>
      <c r="I37" s="85"/>
      <c r="J37" s="157"/>
      <c r="K37" s="158"/>
    </row>
    <row r="38" ht="18.95" customHeight="1" spans="2:11">
      <c r="B38" s="114" t="s">
        <v>207</v>
      </c>
      <c r="C38" s="89"/>
      <c r="D38" s="89"/>
      <c r="E38" s="89">
        <f t="shared" si="10"/>
        <v>0</v>
      </c>
      <c r="F38" s="116">
        <f t="shared" si="11"/>
        <v>0</v>
      </c>
      <c r="G38" s="92" t="str">
        <f>IF(E38=0,"",RANK(ABS(E38),$J$7:$J$27))</f>
        <v/>
      </c>
      <c r="H38" s="92" t="str">
        <f>IF(F38=0,"",RANK(ABS(F37),$K$7:$K$27))</f>
        <v/>
      </c>
      <c r="I38" s="114" t="str">
        <f>IF(OR(G38&lt;=5,H38&lt;=5),"关注","")</f>
        <v/>
      </c>
      <c r="J38" s="155"/>
      <c r="K38" s="156"/>
    </row>
    <row r="39" ht="18.95" customHeight="1" spans="2:11">
      <c r="B39" s="85" t="s">
        <v>208</v>
      </c>
      <c r="C39" s="87"/>
      <c r="D39" s="87"/>
      <c r="E39" s="87">
        <f t="shared" si="10"/>
        <v>0</v>
      </c>
      <c r="F39" s="91">
        <f t="shared" si="11"/>
        <v>0</v>
      </c>
      <c r="G39" s="118"/>
      <c r="H39" s="118"/>
      <c r="I39" s="85"/>
      <c r="J39" s="157"/>
      <c r="K39" s="158"/>
    </row>
    <row r="40" customHeight="1" spans="2:11">
      <c r="B40" s="152"/>
      <c r="C40" s="152"/>
      <c r="D40" s="152"/>
      <c r="E40" s="152"/>
      <c r="F40" s="152"/>
      <c r="G40" s="152"/>
      <c r="H40" s="152"/>
      <c r="I40" s="152"/>
      <c r="J40" s="152"/>
      <c r="K40" s="152"/>
    </row>
    <row r="41" customHeight="1" spans="2:11"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customHeight="1" spans="2:11"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spans="2:8">
      <c r="B43" s="132"/>
      <c r="C43" s="132"/>
      <c r="D43" s="132"/>
      <c r="E43" s="132"/>
      <c r="F43" s="133"/>
      <c r="G43" s="132"/>
      <c r="H43" s="132"/>
    </row>
    <row r="44" spans="2:8">
      <c r="B44" s="132"/>
      <c r="C44" s="132"/>
      <c r="D44" s="132"/>
      <c r="E44" s="132"/>
      <c r="F44" s="133"/>
      <c r="G44" s="132"/>
      <c r="H44" s="132"/>
    </row>
    <row r="45" spans="2:8">
      <c r="B45" s="132"/>
      <c r="C45" s="132"/>
      <c r="D45" s="132"/>
      <c r="E45" s="132"/>
      <c r="F45" s="133"/>
      <c r="G45" s="132"/>
      <c r="H45" s="132"/>
    </row>
    <row r="46" spans="2:8">
      <c r="B46" s="132"/>
      <c r="C46" s="132"/>
      <c r="D46" s="132"/>
      <c r="E46" s="132"/>
      <c r="F46" s="133"/>
      <c r="G46" s="132"/>
      <c r="H46" s="132"/>
    </row>
    <row r="47" spans="2:8">
      <c r="B47" s="132"/>
      <c r="C47" s="132"/>
      <c r="D47" s="132"/>
      <c r="E47" s="132"/>
      <c r="F47" s="133"/>
      <c r="G47" s="132"/>
      <c r="H47" s="132"/>
    </row>
    <row r="48" spans="2:8">
      <c r="B48" s="132"/>
      <c r="C48" s="132"/>
      <c r="D48" s="132"/>
      <c r="E48" s="132"/>
      <c r="F48" s="133"/>
      <c r="G48" s="132"/>
      <c r="H48" s="132"/>
    </row>
    <row r="49" spans="2:8">
      <c r="B49" s="132"/>
      <c r="C49" s="132"/>
      <c r="D49" s="132"/>
      <c r="E49" s="132"/>
      <c r="F49" s="133"/>
      <c r="G49" s="132"/>
      <c r="H49" s="132"/>
    </row>
    <row r="50" spans="2:8">
      <c r="B50" s="132"/>
      <c r="C50" s="132"/>
      <c r="D50" s="132"/>
      <c r="E50" s="132"/>
      <c r="F50" s="133"/>
      <c r="G50" s="132"/>
      <c r="H50" s="132"/>
    </row>
    <row r="51" spans="2:8">
      <c r="B51" s="132"/>
      <c r="C51" s="132"/>
      <c r="D51" s="132"/>
      <c r="E51" s="132"/>
      <c r="F51" s="133"/>
      <c r="G51" s="132"/>
      <c r="H51" s="132"/>
    </row>
    <row r="52" spans="2:8">
      <c r="B52" s="132"/>
      <c r="C52" s="132"/>
      <c r="D52" s="132"/>
      <c r="E52" s="132"/>
      <c r="F52" s="133"/>
      <c r="G52" s="132"/>
      <c r="H52" s="132"/>
    </row>
    <row r="53" spans="2:8">
      <c r="B53" s="132"/>
      <c r="C53" s="132"/>
      <c r="D53" s="132"/>
      <c r="E53" s="132"/>
      <c r="F53" s="133"/>
      <c r="G53" s="132"/>
      <c r="H53" s="132"/>
    </row>
    <row r="54" spans="2:8">
      <c r="B54" s="132"/>
      <c r="C54" s="132"/>
      <c r="D54" s="132"/>
      <c r="E54" s="132"/>
      <c r="F54" s="133"/>
      <c r="G54" s="132"/>
      <c r="H54" s="132"/>
    </row>
    <row r="55" spans="2:8">
      <c r="B55" s="132"/>
      <c r="C55" s="132"/>
      <c r="D55" s="132"/>
      <c r="E55" s="132"/>
      <c r="F55" s="133"/>
      <c r="G55" s="132"/>
      <c r="H55" s="132"/>
    </row>
    <row r="56" spans="2:8">
      <c r="B56" s="132"/>
      <c r="C56" s="132"/>
      <c r="D56" s="132"/>
      <c r="E56" s="132"/>
      <c r="F56" s="133"/>
      <c r="G56" s="132"/>
      <c r="H56" s="132"/>
    </row>
    <row r="57" spans="2:8">
      <c r="B57" s="132"/>
      <c r="C57" s="132"/>
      <c r="D57" s="132"/>
      <c r="E57" s="132"/>
      <c r="F57" s="133"/>
      <c r="G57" s="132"/>
      <c r="H57" s="132"/>
    </row>
    <row r="58" spans="2:8">
      <c r="B58" s="132"/>
      <c r="C58" s="132"/>
      <c r="D58" s="132"/>
      <c r="E58" s="132"/>
      <c r="F58" s="133"/>
      <c r="G58" s="132"/>
      <c r="H58" s="132"/>
    </row>
    <row r="59" spans="2:8">
      <c r="B59" s="132"/>
      <c r="C59" s="132"/>
      <c r="D59" s="132"/>
      <c r="E59" s="132"/>
      <c r="F59" s="133"/>
      <c r="G59" s="132"/>
      <c r="H59" s="132"/>
    </row>
    <row r="60" spans="2:8">
      <c r="B60" s="132"/>
      <c r="C60" s="132"/>
      <c r="D60" s="132"/>
      <c r="E60" s="132"/>
      <c r="F60" s="133"/>
      <c r="G60" s="132"/>
      <c r="H60" s="132"/>
    </row>
    <row r="61" spans="2:8">
      <c r="B61" s="132"/>
      <c r="C61" s="132"/>
      <c r="D61" s="132"/>
      <c r="E61" s="132"/>
      <c r="F61" s="133"/>
      <c r="G61" s="132"/>
      <c r="H61" s="132"/>
    </row>
    <row r="62" spans="2:8">
      <c r="B62" s="132"/>
      <c r="C62" s="132"/>
      <c r="D62" s="132"/>
      <c r="E62" s="132"/>
      <c r="F62" s="133"/>
      <c r="G62" s="132"/>
      <c r="H62" s="132"/>
    </row>
    <row r="63" spans="2:8">
      <c r="B63" s="132"/>
      <c r="C63" s="132"/>
      <c r="D63" s="132"/>
      <c r="E63" s="132"/>
      <c r="F63" s="133"/>
      <c r="G63" s="132"/>
      <c r="H63" s="132"/>
    </row>
    <row r="64" spans="2:8">
      <c r="B64" s="132"/>
      <c r="C64" s="132"/>
      <c r="D64" s="132"/>
      <c r="E64" s="132"/>
      <c r="F64" s="133"/>
      <c r="G64" s="132"/>
      <c r="H64" s="132"/>
    </row>
    <row r="65" spans="2:8">
      <c r="B65" s="132"/>
      <c r="C65" s="132"/>
      <c r="D65" s="132"/>
      <c r="E65" s="132"/>
      <c r="F65" s="133"/>
      <c r="G65" s="132"/>
      <c r="H65" s="132"/>
    </row>
    <row r="66" spans="2:8">
      <c r="B66" s="132"/>
      <c r="C66" s="132"/>
      <c r="D66" s="132"/>
      <c r="E66" s="132"/>
      <c r="F66" s="133"/>
      <c r="G66" s="132"/>
      <c r="H66" s="132"/>
    </row>
    <row r="67" spans="2:8">
      <c r="B67" s="132"/>
      <c r="C67" s="132"/>
      <c r="D67" s="132"/>
      <c r="E67" s="132"/>
      <c r="F67" s="133"/>
      <c r="G67" s="132"/>
      <c r="H67" s="132"/>
    </row>
    <row r="68" spans="2:8">
      <c r="B68" s="132"/>
      <c r="C68" s="132"/>
      <c r="D68" s="132"/>
      <c r="E68" s="132"/>
      <c r="F68" s="133"/>
      <c r="G68" s="132"/>
      <c r="H68" s="132"/>
    </row>
    <row r="69" spans="2:8">
      <c r="B69" s="132"/>
      <c r="C69" s="132"/>
      <c r="D69" s="132"/>
      <c r="E69" s="132"/>
      <c r="F69" s="133"/>
      <c r="G69" s="132"/>
      <c r="H69" s="132"/>
    </row>
    <row r="70" spans="2:8">
      <c r="B70" s="132"/>
      <c r="C70" s="132"/>
      <c r="D70" s="132"/>
      <c r="E70" s="132"/>
      <c r="F70" s="133"/>
      <c r="G70" s="132"/>
      <c r="H70" s="132"/>
    </row>
    <row r="71" spans="2:8">
      <c r="B71" s="132"/>
      <c r="C71" s="132"/>
      <c r="D71" s="132"/>
      <c r="E71" s="132"/>
      <c r="F71" s="133"/>
      <c r="G71" s="132"/>
      <c r="H71" s="132"/>
    </row>
    <row r="72" spans="2:8">
      <c r="B72" s="132"/>
      <c r="C72" s="132"/>
      <c r="D72" s="132"/>
      <c r="E72" s="132"/>
      <c r="F72" s="133"/>
      <c r="G72" s="132"/>
      <c r="H72" s="132"/>
    </row>
    <row r="73" spans="2:8">
      <c r="B73" s="132"/>
      <c r="C73" s="132"/>
      <c r="D73" s="132"/>
      <c r="E73" s="132"/>
      <c r="F73" s="133"/>
      <c r="G73" s="132"/>
      <c r="H73" s="132"/>
    </row>
    <row r="74" spans="2:8">
      <c r="B74" s="132"/>
      <c r="C74" s="132"/>
      <c r="D74" s="132"/>
      <c r="E74" s="132"/>
      <c r="F74" s="133"/>
      <c r="G74" s="132"/>
      <c r="H74" s="132"/>
    </row>
    <row r="75" spans="2:8">
      <c r="B75" s="132"/>
      <c r="C75" s="132"/>
      <c r="D75" s="132"/>
      <c r="E75" s="132"/>
      <c r="F75" s="133"/>
      <c r="G75" s="132"/>
      <c r="H75" s="132"/>
    </row>
    <row r="76" spans="2:8">
      <c r="B76" s="132"/>
      <c r="C76" s="132"/>
      <c r="D76" s="132"/>
      <c r="E76" s="132"/>
      <c r="F76" s="133"/>
      <c r="G76" s="132"/>
      <c r="H76" s="132"/>
    </row>
    <row r="77" spans="2:8">
      <c r="B77" s="132"/>
      <c r="C77" s="132"/>
      <c r="D77" s="132"/>
      <c r="E77" s="132"/>
      <c r="F77" s="133"/>
      <c r="G77" s="132"/>
      <c r="H77" s="132"/>
    </row>
    <row r="78" spans="2:8">
      <c r="B78" s="132"/>
      <c r="C78" s="132"/>
      <c r="D78" s="132"/>
      <c r="E78" s="132"/>
      <c r="F78" s="133"/>
      <c r="G78" s="132"/>
      <c r="H78" s="132"/>
    </row>
    <row r="79" spans="2:8">
      <c r="B79" s="132"/>
      <c r="C79" s="132"/>
      <c r="D79" s="132"/>
      <c r="E79" s="132"/>
      <c r="F79" s="133"/>
      <c r="G79" s="132"/>
      <c r="H79" s="132"/>
    </row>
    <row r="80" spans="2:8">
      <c r="B80" s="132"/>
      <c r="C80" s="132"/>
      <c r="D80" s="132"/>
      <c r="E80" s="132"/>
      <c r="F80" s="133"/>
      <c r="G80" s="132"/>
      <c r="H80" s="132"/>
    </row>
    <row r="81" spans="2:8">
      <c r="B81" s="132"/>
      <c r="C81" s="132"/>
      <c r="D81" s="132"/>
      <c r="E81" s="132"/>
      <c r="F81" s="133"/>
      <c r="G81" s="132"/>
      <c r="H81" s="132"/>
    </row>
    <row r="82" spans="2:8">
      <c r="B82" s="132"/>
      <c r="C82" s="132"/>
      <c r="D82" s="132"/>
      <c r="E82" s="132"/>
      <c r="F82" s="133"/>
      <c r="G82" s="132"/>
      <c r="H82" s="132"/>
    </row>
    <row r="83" spans="2:8">
      <c r="B83" s="132"/>
      <c r="C83" s="132"/>
      <c r="D83" s="132"/>
      <c r="E83" s="132"/>
      <c r="F83" s="133"/>
      <c r="G83" s="132"/>
      <c r="H83" s="132"/>
    </row>
    <row r="84" spans="2:8">
      <c r="B84" s="132"/>
      <c r="C84" s="132"/>
      <c r="D84" s="132"/>
      <c r="E84" s="132"/>
      <c r="F84" s="133"/>
      <c r="G84" s="132"/>
      <c r="H84" s="132"/>
    </row>
    <row r="85" spans="2:8">
      <c r="B85" s="132"/>
      <c r="C85" s="132"/>
      <c r="D85" s="132"/>
      <c r="E85" s="132"/>
      <c r="F85" s="133"/>
      <c r="G85" s="132"/>
      <c r="H85" s="132"/>
    </row>
    <row r="86" spans="2:8">
      <c r="B86" s="132"/>
      <c r="C86" s="132"/>
      <c r="D86" s="132"/>
      <c r="E86" s="132"/>
      <c r="F86" s="133"/>
      <c r="G86" s="132"/>
      <c r="H86" s="132"/>
    </row>
    <row r="87" spans="2:8">
      <c r="B87" s="132"/>
      <c r="C87" s="132"/>
      <c r="D87" s="132"/>
      <c r="E87" s="132"/>
      <c r="F87" s="133"/>
      <c r="G87" s="132"/>
      <c r="H87" s="132"/>
    </row>
    <row r="88" spans="2:8">
      <c r="B88" s="132"/>
      <c r="C88" s="132"/>
      <c r="D88" s="132"/>
      <c r="E88" s="132"/>
      <c r="F88" s="133"/>
      <c r="G88" s="132"/>
      <c r="H88" s="132"/>
    </row>
    <row r="89" spans="2:8">
      <c r="B89" s="132"/>
      <c r="C89" s="132"/>
      <c r="D89" s="132"/>
      <c r="E89" s="132"/>
      <c r="F89" s="133"/>
      <c r="G89" s="132"/>
      <c r="H89" s="132"/>
    </row>
    <row r="90" spans="2:8">
      <c r="B90" s="132"/>
      <c r="C90" s="132"/>
      <c r="D90" s="132"/>
      <c r="E90" s="132"/>
      <c r="F90" s="133"/>
      <c r="G90" s="132"/>
      <c r="H90" s="132"/>
    </row>
    <row r="91" spans="2:8">
      <c r="B91" s="132"/>
      <c r="C91" s="132"/>
      <c r="D91" s="132"/>
      <c r="E91" s="132"/>
      <c r="F91" s="133"/>
      <c r="G91" s="132"/>
      <c r="H91" s="132"/>
    </row>
    <row r="92" spans="2:8">
      <c r="B92" s="132"/>
      <c r="C92" s="132"/>
      <c r="D92" s="132"/>
      <c r="E92" s="132"/>
      <c r="F92" s="133"/>
      <c r="G92" s="132"/>
      <c r="H92" s="132"/>
    </row>
    <row r="93" spans="2:8">
      <c r="B93" s="132"/>
      <c r="C93" s="132"/>
      <c r="D93" s="132"/>
      <c r="E93" s="132"/>
      <c r="F93" s="133"/>
      <c r="G93" s="132"/>
      <c r="H93" s="132"/>
    </row>
    <row r="94" spans="2:8">
      <c r="B94" s="132"/>
      <c r="C94" s="132"/>
      <c r="D94" s="132"/>
      <c r="E94" s="132"/>
      <c r="F94" s="133"/>
      <c r="G94" s="132"/>
      <c r="H94" s="132"/>
    </row>
    <row r="95" spans="2:8">
      <c r="B95" s="132"/>
      <c r="C95" s="132"/>
      <c r="D95" s="132"/>
      <c r="E95" s="132"/>
      <c r="F95" s="133"/>
      <c r="G95" s="132"/>
      <c r="H95" s="132"/>
    </row>
    <row r="96" spans="2:8">
      <c r="B96" s="132"/>
      <c r="C96" s="132"/>
      <c r="D96" s="132"/>
      <c r="E96" s="132"/>
      <c r="F96" s="133"/>
      <c r="G96" s="132"/>
      <c r="H96" s="132"/>
    </row>
    <row r="97" spans="2:8">
      <c r="B97" s="132"/>
      <c r="C97" s="132"/>
      <c r="D97" s="132"/>
      <c r="E97" s="132"/>
      <c r="F97" s="133"/>
      <c r="G97" s="132"/>
      <c r="H97" s="132"/>
    </row>
    <row r="98" spans="2:8">
      <c r="B98" s="132"/>
      <c r="C98" s="132"/>
      <c r="D98" s="132"/>
      <c r="E98" s="132"/>
      <c r="F98" s="133"/>
      <c r="G98" s="132"/>
      <c r="H98" s="132"/>
    </row>
    <row r="99" spans="2:8">
      <c r="B99" s="132"/>
      <c r="C99" s="132"/>
      <c r="D99" s="132"/>
      <c r="E99" s="132"/>
      <c r="F99" s="133"/>
      <c r="G99" s="132"/>
      <c r="H99" s="132"/>
    </row>
    <row r="100" spans="2:8">
      <c r="B100" s="132"/>
      <c r="C100" s="132"/>
      <c r="D100" s="132"/>
      <c r="E100" s="132"/>
      <c r="F100" s="133"/>
      <c r="G100" s="132"/>
      <c r="H100" s="132"/>
    </row>
    <row r="101" spans="2:8">
      <c r="B101" s="132"/>
      <c r="C101" s="132"/>
      <c r="D101" s="132"/>
      <c r="E101" s="132"/>
      <c r="F101" s="133"/>
      <c r="G101" s="132"/>
      <c r="H101" s="132"/>
    </row>
    <row r="102" spans="2:8">
      <c r="B102" s="132"/>
      <c r="C102" s="132"/>
      <c r="D102" s="132"/>
      <c r="E102" s="132"/>
      <c r="F102" s="133"/>
      <c r="G102" s="132"/>
      <c r="H102" s="132"/>
    </row>
    <row r="103" spans="2:8">
      <c r="B103" s="132"/>
      <c r="C103" s="132"/>
      <c r="D103" s="132"/>
      <c r="E103" s="132"/>
      <c r="F103" s="133"/>
      <c r="G103" s="132"/>
      <c r="H103" s="132"/>
    </row>
    <row r="104" spans="3:8">
      <c r="C104" s="132"/>
      <c r="D104" s="132"/>
      <c r="E104" s="132"/>
      <c r="F104" s="133"/>
      <c r="G104" s="132"/>
      <c r="H104" s="132"/>
    </row>
    <row r="105" spans="3:8">
      <c r="C105" s="132"/>
      <c r="D105" s="132"/>
      <c r="E105" s="132"/>
      <c r="F105" s="133"/>
      <c r="G105" s="132"/>
      <c r="H105" s="132"/>
    </row>
    <row r="106" spans="3:8">
      <c r="C106" s="132"/>
      <c r="D106" s="132"/>
      <c r="E106" s="132"/>
      <c r="F106" s="133"/>
      <c r="G106" s="132"/>
      <c r="H106" s="132"/>
    </row>
    <row r="107" spans="3:8">
      <c r="C107" s="132"/>
      <c r="D107" s="132"/>
      <c r="E107" s="132"/>
      <c r="F107" s="133"/>
      <c r="G107" s="132"/>
      <c r="H107" s="132"/>
    </row>
    <row r="108" spans="3:8">
      <c r="C108" s="132"/>
      <c r="D108" s="132"/>
      <c r="E108" s="132"/>
      <c r="F108" s="133"/>
      <c r="G108" s="132"/>
      <c r="H108" s="132"/>
    </row>
    <row r="109" spans="3:8">
      <c r="C109" s="132"/>
      <c r="D109" s="132"/>
      <c r="E109" s="132"/>
      <c r="F109" s="133"/>
      <c r="G109" s="132"/>
      <c r="H109" s="132"/>
    </row>
    <row r="110" spans="3:8">
      <c r="C110" s="132"/>
      <c r="D110" s="132"/>
      <c r="E110" s="132"/>
      <c r="F110" s="133"/>
      <c r="G110" s="132"/>
      <c r="H110" s="132"/>
    </row>
    <row r="111" spans="3:8">
      <c r="C111" s="132"/>
      <c r="D111" s="132"/>
      <c r="E111" s="132"/>
      <c r="F111" s="133"/>
      <c r="G111" s="132"/>
      <c r="H111" s="132"/>
    </row>
  </sheetData>
  <mergeCells count="11">
    <mergeCell ref="B1:K1"/>
    <mergeCell ref="E4:F4"/>
    <mergeCell ref="J4:K4"/>
    <mergeCell ref="B4:B5"/>
    <mergeCell ref="C4:C5"/>
    <mergeCell ref="D4:D5"/>
    <mergeCell ref="G4:G5"/>
    <mergeCell ref="H4:H5"/>
    <mergeCell ref="I4:I5"/>
    <mergeCell ref="L1:L1048576"/>
    <mergeCell ref="B40:K42"/>
  </mergeCells>
  <conditionalFormatting sqref="I7:I39">
    <cfRule type="cellIs" dxfId="1" priority="1" stopIfTrue="1" operator="equal">
      <formula>"关注"</formula>
    </cfRule>
  </conditionalFormatting>
  <printOptions horizontalCentered="1"/>
  <pageMargins left="0.748031496062992" right="0.748031496062992" top="0.66" bottom="0.32" header="0.3" footer="0.17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workbookViewId="0">
      <selection activeCell="P10" sqref="P10"/>
    </sheetView>
  </sheetViews>
  <sheetFormatPr defaultColWidth="9" defaultRowHeight="12"/>
  <cols>
    <col min="1" max="1" width="11.375" style="102" customWidth="1"/>
    <col min="2" max="2" width="42" style="103" customWidth="1"/>
    <col min="3" max="3" width="12.625" style="103" customWidth="1"/>
    <col min="4" max="4" width="12.5" style="103" customWidth="1"/>
    <col min="5" max="5" width="12.125" style="103" customWidth="1"/>
    <col min="6" max="6" width="11.875" style="104" customWidth="1"/>
    <col min="7" max="7" width="11.25" style="104" customWidth="1"/>
    <col min="8" max="8" width="12" style="103" customWidth="1"/>
    <col min="9" max="9" width="9" style="103" customWidth="1"/>
    <col min="10" max="10" width="6.5" style="103" customWidth="1"/>
    <col min="11" max="11" width="9.125" style="103" customWidth="1"/>
    <col min="12" max="12" width="8.25" style="103" customWidth="1"/>
    <col min="13" max="13" width="9" style="102"/>
    <col min="14" max="16384" width="9" style="103"/>
  </cols>
  <sheetData>
    <row r="1" ht="51" customHeight="1" spans="2:12">
      <c r="B1" s="83" t="s">
        <v>29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ht="20.1" customHeight="1" spans="2:12">
      <c r="B2" s="5" t="s">
        <v>220</v>
      </c>
      <c r="C2" s="5"/>
      <c r="D2" s="5"/>
      <c r="E2" s="5"/>
      <c r="F2" s="7" t="s">
        <v>229</v>
      </c>
      <c r="G2" s="5"/>
      <c r="H2" s="5"/>
      <c r="I2" s="5"/>
      <c r="J2" s="7" t="s">
        <v>80</v>
      </c>
      <c r="K2" s="5"/>
      <c r="L2" s="5"/>
    </row>
    <row r="3" ht="20.1" customHeight="1" spans="2:12">
      <c r="B3" s="7" t="s">
        <v>81</v>
      </c>
      <c r="C3" s="5"/>
      <c r="D3" s="5"/>
      <c r="E3" s="5"/>
      <c r="F3" s="7" t="s">
        <v>230</v>
      </c>
      <c r="G3" s="5"/>
      <c r="H3" s="5"/>
      <c r="I3" s="5"/>
      <c r="J3" s="7" t="s">
        <v>82</v>
      </c>
      <c r="K3" s="5"/>
      <c r="L3" s="5"/>
    </row>
    <row r="4" ht="20.1" customHeight="1" spans="2:12">
      <c r="B4" s="84" t="s">
        <v>37</v>
      </c>
      <c r="C4" s="105" t="s">
        <v>38</v>
      </c>
      <c r="D4" s="106" t="s">
        <v>39</v>
      </c>
      <c r="E4" s="107" t="s">
        <v>231</v>
      </c>
      <c r="F4" s="107" t="s">
        <v>232</v>
      </c>
      <c r="G4" s="107" t="s">
        <v>233</v>
      </c>
      <c r="H4" s="107" t="s">
        <v>234</v>
      </c>
      <c r="I4" s="107" t="s">
        <v>265</v>
      </c>
      <c r="J4" s="106" t="s">
        <v>224</v>
      </c>
      <c r="K4" s="134" t="s">
        <v>238</v>
      </c>
      <c r="L4" s="105"/>
    </row>
    <row r="5" ht="20.1" customHeight="1" spans="2:12">
      <c r="B5" s="84"/>
      <c r="C5" s="108"/>
      <c r="D5" s="109"/>
      <c r="E5" s="110"/>
      <c r="F5" s="110"/>
      <c r="G5" s="110"/>
      <c r="H5" s="110"/>
      <c r="I5" s="110"/>
      <c r="J5" s="109"/>
      <c r="K5" s="84" t="s">
        <v>227</v>
      </c>
      <c r="L5" s="84" t="s">
        <v>228</v>
      </c>
    </row>
    <row r="6" ht="20.1" customHeight="1" spans="2:12">
      <c r="B6" s="88" t="s">
        <v>266</v>
      </c>
      <c r="C6" s="111"/>
      <c r="D6" s="112"/>
      <c r="E6" s="113"/>
      <c r="F6" s="113"/>
      <c r="G6" s="113"/>
      <c r="H6" s="113"/>
      <c r="I6" s="113"/>
      <c r="J6" s="112"/>
      <c r="K6" s="88"/>
      <c r="L6" s="88"/>
    </row>
    <row r="7" ht="20.1" customHeight="1" spans="2:12">
      <c r="B7" s="114" t="s">
        <v>264</v>
      </c>
      <c r="C7" s="115"/>
      <c r="D7" s="89"/>
      <c r="E7" s="89"/>
      <c r="F7" s="116"/>
      <c r="G7" s="116"/>
      <c r="H7" s="89"/>
      <c r="I7" s="89"/>
      <c r="J7" s="114"/>
      <c r="K7" s="100"/>
      <c r="L7" s="114"/>
    </row>
    <row r="8" ht="20.1" customHeight="1" spans="2:12">
      <c r="B8" s="114" t="s">
        <v>153</v>
      </c>
      <c r="C8" s="115">
        <v>18000</v>
      </c>
      <c r="D8" s="89">
        <v>22000</v>
      </c>
      <c r="E8" s="90">
        <f>IF($C$23=0,0,C8/$C$23)</f>
        <v>0.9</v>
      </c>
      <c r="F8" s="116">
        <f>IF($D$23=0,0,D8/$D$23)</f>
        <v>0.916666666666667</v>
      </c>
      <c r="G8" s="116">
        <f>F8-E8</f>
        <v>0.0166666666666666</v>
      </c>
      <c r="H8" s="92">
        <f>IF(F8=0,"",RANK(ABS(F8),$K$8:$K$17))</f>
        <v>1</v>
      </c>
      <c r="I8" s="92">
        <f>IF(G8=0,"",RANK(ABS(G8),$L$8:$L$17))</f>
        <v>1</v>
      </c>
      <c r="J8" s="114" t="str">
        <f>IF(OR(H8&lt;=5,I8&lt;=5),"关注","")</f>
        <v>关注</v>
      </c>
      <c r="K8" s="116">
        <f>ABS(F8)</f>
        <v>0.916666666666667</v>
      </c>
      <c r="L8" s="116">
        <f>ABS(G8)</f>
        <v>0.0166666666666666</v>
      </c>
    </row>
    <row r="9" ht="20.1" customHeight="1" spans="2:12">
      <c r="B9" s="114" t="s">
        <v>155</v>
      </c>
      <c r="C9" s="115"/>
      <c r="D9" s="89"/>
      <c r="E9" s="90">
        <f>IF($C$23=0,0,C9/$C$23)</f>
        <v>0</v>
      </c>
      <c r="F9" s="116">
        <f>IF($D$23=0,0,D9/$D$23)</f>
        <v>0</v>
      </c>
      <c r="G9" s="116">
        <f>F9-E9</f>
        <v>0</v>
      </c>
      <c r="H9" s="92" t="str">
        <f>IF(F9=0,"",RANK(ABS(F9),$K$8:$K$17))</f>
        <v/>
      </c>
      <c r="I9" s="92" t="str">
        <f>IF(G9=0,"",RANK(ABS(G9),$L$8:$L$17))</f>
        <v/>
      </c>
      <c r="J9" s="114" t="str">
        <f>IF(OR(H9&lt;=5,I9&lt;=5),"关注","")</f>
        <v/>
      </c>
      <c r="K9" s="116">
        <f>ABS(F9)</f>
        <v>0</v>
      </c>
      <c r="L9" s="116">
        <f>ABS(G9)</f>
        <v>0</v>
      </c>
    </row>
    <row r="10" ht="20.1" customHeight="1" spans="2:12">
      <c r="B10" s="114" t="s">
        <v>157</v>
      </c>
      <c r="C10" s="115"/>
      <c r="D10" s="89"/>
      <c r="E10" s="90">
        <f>IF($C$23=0,0,C10/$C$23)</f>
        <v>0</v>
      </c>
      <c r="F10" s="116">
        <f>IF($D$23=0,0,D10/$D$23)</f>
        <v>0</v>
      </c>
      <c r="G10" s="116">
        <f>F10-E10</f>
        <v>0</v>
      </c>
      <c r="H10" s="92" t="str">
        <f>IF(F10=0,"",RANK(ABS(F10),$K$8:$K$17))</f>
        <v/>
      </c>
      <c r="I10" s="92" t="str">
        <f>IF(G10=0,"",RANK(ABS(G10),$L$8:$L$17))</f>
        <v/>
      </c>
      <c r="J10" s="114" t="str">
        <f>IF(OR(H10&lt;=5,I10&lt;=5),"关注","")</f>
        <v/>
      </c>
      <c r="K10" s="116">
        <f>ABS(F10)</f>
        <v>0</v>
      </c>
      <c r="L10" s="116">
        <f>ABS(G10)</f>
        <v>0</v>
      </c>
    </row>
    <row r="11" ht="20.1" customHeight="1" spans="2:12">
      <c r="B11" s="85" t="s">
        <v>267</v>
      </c>
      <c r="C11" s="117"/>
      <c r="D11" s="87"/>
      <c r="E11" s="91">
        <f>IF($C$23=0,0,C11/$C$23)</f>
        <v>0</v>
      </c>
      <c r="F11" s="91">
        <f>IF($D$23=0,0,D11/$D$23)</f>
        <v>0</v>
      </c>
      <c r="G11" s="91">
        <f>F11-E11</f>
        <v>0</v>
      </c>
      <c r="H11" s="118"/>
      <c r="I11" s="118"/>
      <c r="J11" s="85"/>
      <c r="K11" s="91">
        <f>ABS(F13)</f>
        <v>0</v>
      </c>
      <c r="L11" s="91">
        <f>ABS(G13)</f>
        <v>0</v>
      </c>
    </row>
    <row r="12" ht="20.1" customHeight="1" spans="2:12">
      <c r="B12" s="114" t="s">
        <v>172</v>
      </c>
      <c r="C12" s="115"/>
      <c r="D12" s="89"/>
      <c r="E12" s="90"/>
      <c r="F12" s="116"/>
      <c r="G12" s="116"/>
      <c r="H12" s="92"/>
      <c r="I12" s="92"/>
      <c r="J12" s="114"/>
      <c r="K12" s="116">
        <f>ABS(F14)</f>
        <v>0</v>
      </c>
      <c r="L12" s="116">
        <f>ABS(G14)</f>
        <v>0</v>
      </c>
    </row>
    <row r="13" ht="20.1" customHeight="1" spans="2:12">
      <c r="B13" s="114" t="s">
        <v>174</v>
      </c>
      <c r="C13" s="115"/>
      <c r="D13" s="89"/>
      <c r="E13" s="90">
        <f>IF($C$23=0,0,C13/$C$23)</f>
        <v>0</v>
      </c>
      <c r="F13" s="116">
        <f>IF($D$23=0,0,D13/$D$23)</f>
        <v>0</v>
      </c>
      <c r="G13" s="116">
        <f>F13-E13</f>
        <v>0</v>
      </c>
      <c r="H13" s="92" t="str">
        <f>IF(F13=0,"",RANK(ABS(F13),$K$8:$K$17))</f>
        <v/>
      </c>
      <c r="I13" s="92" t="str">
        <f>IF(G13=0,"",RANK(ABS(G13),$L$8:$L$17))</f>
        <v/>
      </c>
      <c r="J13" s="114" t="str">
        <f>IF(OR(H13&lt;=5,I13&lt;=5),"关注","")</f>
        <v/>
      </c>
      <c r="K13" s="116">
        <f>ABS(F15)</f>
        <v>0</v>
      </c>
      <c r="L13" s="116">
        <f>ABS(G15)</f>
        <v>0</v>
      </c>
    </row>
    <row r="14" ht="20.1" customHeight="1" spans="2:12">
      <c r="B14" s="114" t="s">
        <v>175</v>
      </c>
      <c r="C14" s="115"/>
      <c r="D14" s="89"/>
      <c r="E14" s="90">
        <f>IF($C$23=0,0,C14/$C$23)</f>
        <v>0</v>
      </c>
      <c r="F14" s="116">
        <f>IF($D$23=0,0,D14/$D$23)</f>
        <v>0</v>
      </c>
      <c r="G14" s="116">
        <f>F14-E14</f>
        <v>0</v>
      </c>
      <c r="H14" s="92" t="str">
        <f>IF(F14=0,"",RANK(ABS(F14),$K$8:$K$17))</f>
        <v/>
      </c>
      <c r="I14" s="92" t="str">
        <f>IF(G14=0,"",RANK(ABS(G14),$L$8:$L$17))</f>
        <v/>
      </c>
      <c r="J14" s="114" t="str">
        <f>IF(OR(H14&lt;=5,I14&lt;=5),"关注","")</f>
        <v/>
      </c>
      <c r="K14" s="116">
        <f>ABS(F16)</f>
        <v>0</v>
      </c>
      <c r="L14" s="116">
        <f>ABS(G16)</f>
        <v>0</v>
      </c>
    </row>
    <row r="15" ht="20.1" customHeight="1" spans="2:12">
      <c r="B15" s="114" t="s">
        <v>177</v>
      </c>
      <c r="C15" s="115"/>
      <c r="D15" s="89"/>
      <c r="E15" s="90">
        <f>IF($C$23=0,0,C15/$C$23)</f>
        <v>0</v>
      </c>
      <c r="F15" s="116">
        <f>IF($D$23=0,0,D15/$D$23)</f>
        <v>0</v>
      </c>
      <c r="G15" s="116">
        <f>F15-E15</f>
        <v>0</v>
      </c>
      <c r="H15" s="92" t="str">
        <f>IF(F15=0,"",RANK(ABS(F15),$K$8:$K$17))</f>
        <v/>
      </c>
      <c r="I15" s="92" t="str">
        <f>IF(G15=0,"",RANK(ABS(G15),$L$8:$L$17))</f>
        <v/>
      </c>
      <c r="J15" s="114" t="str">
        <f>IF(OR(H15&lt;=5,I15&lt;=5),"关注","")</f>
        <v/>
      </c>
      <c r="K15" s="116">
        <f>ABS(F19)</f>
        <v>0</v>
      </c>
      <c r="L15" s="116">
        <f>ABS(G19)</f>
        <v>0</v>
      </c>
    </row>
    <row r="16" ht="20.1" customHeight="1" spans="2:12">
      <c r="B16" s="114" t="s">
        <v>179</v>
      </c>
      <c r="C16" s="115"/>
      <c r="D16" s="89"/>
      <c r="E16" s="90">
        <f>IF($C$23=0,0,C16/$C$23)</f>
        <v>0</v>
      </c>
      <c r="F16" s="116">
        <f>IF($D$23=0,0,D16/$D$23)</f>
        <v>0</v>
      </c>
      <c r="G16" s="116">
        <f>F16-E16</f>
        <v>0</v>
      </c>
      <c r="H16" s="92" t="str">
        <f>IF(F16=0,"",RANK(ABS(F16),$K$8:$K$17))</f>
        <v/>
      </c>
      <c r="I16" s="92" t="str">
        <f>IF(G16=0,"",RANK(ABS(G16),$L$8:$L$17))</f>
        <v/>
      </c>
      <c r="J16" s="114" t="str">
        <f>IF(OR(H16&lt;=5,I16&lt;=5),"关注","")</f>
        <v/>
      </c>
      <c r="K16" s="116">
        <f>ABS(F20)</f>
        <v>0</v>
      </c>
      <c r="L16" s="116">
        <f>ABS(G20)</f>
        <v>0</v>
      </c>
    </row>
    <row r="17" ht="20.1" customHeight="1" spans="2:12">
      <c r="B17" s="85" t="s">
        <v>268</v>
      </c>
      <c r="C17" s="117"/>
      <c r="D17" s="87"/>
      <c r="E17" s="91">
        <f>IF($C$23=0,0,C17/$C$23)</f>
        <v>0</v>
      </c>
      <c r="F17" s="91">
        <f>IF($D$23=0,0,D17/$D$23)</f>
        <v>0</v>
      </c>
      <c r="G17" s="91">
        <f>F17-E17</f>
        <v>0</v>
      </c>
      <c r="H17" s="118"/>
      <c r="I17" s="118"/>
      <c r="J17" s="85"/>
      <c r="K17" s="91">
        <f>ABS(F21)</f>
        <v>0</v>
      </c>
      <c r="L17" s="91">
        <f>ABS(G21)</f>
        <v>0</v>
      </c>
    </row>
    <row r="18" ht="20.1" customHeight="1" spans="2:12">
      <c r="B18" s="114" t="s">
        <v>191</v>
      </c>
      <c r="C18" s="115"/>
      <c r="D18" s="89"/>
      <c r="E18" s="90"/>
      <c r="F18" s="116"/>
      <c r="G18" s="116"/>
      <c r="H18" s="92"/>
      <c r="I18" s="92"/>
      <c r="J18" s="114"/>
      <c r="K18" s="100"/>
      <c r="L18" s="114"/>
    </row>
    <row r="19" ht="20.1" customHeight="1" spans="2:12">
      <c r="B19" s="114" t="s">
        <v>193</v>
      </c>
      <c r="C19" s="115"/>
      <c r="D19" s="89"/>
      <c r="E19" s="90">
        <f>IF($C$23=0,0,C19/$C$23)</f>
        <v>0</v>
      </c>
      <c r="F19" s="116">
        <f>IF($D$23=0,0,D19/$D$23)</f>
        <v>0</v>
      </c>
      <c r="G19" s="116">
        <f>F19-E19</f>
        <v>0</v>
      </c>
      <c r="H19" s="92" t="str">
        <f>IF(F19=0,"",RANK(ABS(F19),$K$8:$K$17))</f>
        <v/>
      </c>
      <c r="I19" s="92" t="str">
        <f>IF(G19=0,"",RANK(ABS(G19),$L$8:$L$17))</f>
        <v/>
      </c>
      <c r="J19" s="114" t="str">
        <f>IF(OR(H19&lt;=5,I19&lt;=5),"关注","")</f>
        <v/>
      </c>
      <c r="K19" s="100"/>
      <c r="L19" s="114"/>
    </row>
    <row r="20" ht="20.1" customHeight="1" spans="2:12">
      <c r="B20" s="114" t="s">
        <v>195</v>
      </c>
      <c r="C20" s="115"/>
      <c r="D20" s="89"/>
      <c r="E20" s="90">
        <f>IF($C$23=0,0,C20/$C$23)</f>
        <v>0</v>
      </c>
      <c r="F20" s="116">
        <f>IF($D$23=0,0,D20/$D$23)</f>
        <v>0</v>
      </c>
      <c r="G20" s="116">
        <f>F20-E20</f>
        <v>0</v>
      </c>
      <c r="H20" s="92" t="str">
        <f>IF(F20=0,"",RANK(ABS(F20),$K$8:$K$17))</f>
        <v/>
      </c>
      <c r="I20" s="92" t="str">
        <f>IF(G20=0,"",RANK(ABS(G20),$L$8:$L$17))</f>
        <v/>
      </c>
      <c r="J20" s="114" t="str">
        <f>IF(OR(H20&lt;=5,I20&lt;=5),"关注","")</f>
        <v/>
      </c>
      <c r="K20" s="100"/>
      <c r="L20" s="114"/>
    </row>
    <row r="21" ht="20.1" customHeight="1" spans="2:12">
      <c r="B21" s="119" t="s">
        <v>197</v>
      </c>
      <c r="C21" s="120"/>
      <c r="D21" s="93"/>
      <c r="E21" s="121">
        <f>IF($C$23=0,0,C21/$C$23)</f>
        <v>0</v>
      </c>
      <c r="F21" s="122">
        <f>IF($D$23=0,0,D21/$D$23)</f>
        <v>0</v>
      </c>
      <c r="G21" s="122">
        <f>F21-E21</f>
        <v>0</v>
      </c>
      <c r="H21" s="123" t="str">
        <f>IF(F21=0,"",RANK(ABS(F21),$K$8:$K$17))</f>
        <v/>
      </c>
      <c r="I21" s="123" t="str">
        <f>IF(G21=0,"",RANK(ABS(G21),$L$8:$L$17))</f>
        <v/>
      </c>
      <c r="J21" s="119" t="str">
        <f>IF(OR(H21&lt;=5,I21&lt;=5),"关注","")</f>
        <v/>
      </c>
      <c r="K21" s="135"/>
      <c r="L21" s="119"/>
    </row>
    <row r="22" ht="20.1" customHeight="1" spans="2:12">
      <c r="B22" s="124" t="s">
        <v>269</v>
      </c>
      <c r="C22" s="125"/>
      <c r="D22" s="125"/>
      <c r="E22" s="126">
        <f>IF($C$23=0,0,C22/$C$23)</f>
        <v>0</v>
      </c>
      <c r="F22" s="126">
        <f>IF($D$23=0,0,D22/$D$23)</f>
        <v>0</v>
      </c>
      <c r="G22" s="126">
        <f>F22-E22</f>
        <v>0</v>
      </c>
      <c r="H22" s="127"/>
      <c r="I22" s="127"/>
      <c r="J22" s="124"/>
      <c r="K22" s="125"/>
      <c r="L22" s="124"/>
    </row>
    <row r="23" ht="20.1" customHeight="1" spans="2:12">
      <c r="B23" s="124" t="s">
        <v>270</v>
      </c>
      <c r="C23" s="125">
        <v>20000</v>
      </c>
      <c r="D23" s="125">
        <v>24000</v>
      </c>
      <c r="E23" s="126">
        <f>IF($C$23=0,0,C23/$C$23)</f>
        <v>1</v>
      </c>
      <c r="F23" s="126">
        <f>IF($D$23=0,0,D23/$D$23)</f>
        <v>1</v>
      </c>
      <c r="G23" s="126">
        <f>F23-E23</f>
        <v>0</v>
      </c>
      <c r="H23" s="127"/>
      <c r="I23" s="127"/>
      <c r="J23" s="124"/>
      <c r="K23" s="125"/>
      <c r="L23" s="124"/>
    </row>
    <row r="24" ht="20.1" customHeight="1" spans="2:12">
      <c r="B24" s="112" t="s">
        <v>271</v>
      </c>
      <c r="C24" s="128"/>
      <c r="D24" s="129"/>
      <c r="E24" s="129"/>
      <c r="F24" s="130"/>
      <c r="G24" s="130"/>
      <c r="H24" s="131"/>
      <c r="I24" s="131"/>
      <c r="J24" s="136"/>
      <c r="K24" s="137"/>
      <c r="L24" s="136"/>
    </row>
    <row r="25" ht="20.1" customHeight="1" spans="2:12">
      <c r="B25" s="114" t="s">
        <v>264</v>
      </c>
      <c r="C25" s="115"/>
      <c r="D25" s="89"/>
      <c r="E25" s="89"/>
      <c r="F25" s="90"/>
      <c r="G25" s="90"/>
      <c r="H25" s="92"/>
      <c r="I25" s="92"/>
      <c r="J25" s="88"/>
      <c r="K25" s="100"/>
      <c r="L25" s="114"/>
    </row>
    <row r="26" ht="20.1" customHeight="1" spans="2:12">
      <c r="B26" s="114" t="s">
        <v>161</v>
      </c>
      <c r="C26" s="115"/>
      <c r="D26" s="89"/>
      <c r="E26" s="90">
        <f>IF($C$41=0,0,C26/$C$41)</f>
        <v>0</v>
      </c>
      <c r="F26" s="116">
        <f>IF($D$41=0,0,D26/$D$41)</f>
        <v>0</v>
      </c>
      <c r="G26" s="116">
        <f>F26-E26</f>
        <v>0</v>
      </c>
      <c r="H26" s="92" t="str">
        <f>IF(F26=0,"",RANK(ABS(F26),$K$26:$K$35))</f>
        <v/>
      </c>
      <c r="I26" s="92" t="str">
        <f>IF(G26=0,"",RANK(ABS(G26),$L$26:$L$35))</f>
        <v/>
      </c>
      <c r="J26" s="114" t="str">
        <f>IF(OR(H26&lt;=5,I26&lt;=5),"关注","")</f>
        <v/>
      </c>
      <c r="K26" s="116">
        <f>ABS(F26)</f>
        <v>0</v>
      </c>
      <c r="L26" s="116">
        <f>ABS(G26)</f>
        <v>0</v>
      </c>
    </row>
    <row r="27" ht="20.1" customHeight="1" spans="2:12">
      <c r="B27" s="114" t="s">
        <v>163</v>
      </c>
      <c r="C27" s="115"/>
      <c r="D27" s="89"/>
      <c r="E27" s="90">
        <f>IF($C$41=0,0,C27/$C$41)</f>
        <v>0</v>
      </c>
      <c r="F27" s="116">
        <f>IF($D$41=0,0,D27/$D$41)</f>
        <v>0</v>
      </c>
      <c r="G27" s="116">
        <f>F27-E27</f>
        <v>0</v>
      </c>
      <c r="H27" s="92" t="str">
        <f>IF(F27=0,"",RANK(ABS(F27),$K$26:$K$35))</f>
        <v/>
      </c>
      <c r="I27" s="92" t="str">
        <f>IF(G27=0,"",RANK(ABS(G27),$L$26:$L$35))</f>
        <v/>
      </c>
      <c r="J27" s="114" t="str">
        <f>IF(OR(H27&lt;=5,I27&lt;=5),"关注","")</f>
        <v/>
      </c>
      <c r="K27" s="116">
        <f>ABS(F27)</f>
        <v>0</v>
      </c>
      <c r="L27" s="116">
        <f>ABS(G27)</f>
        <v>0</v>
      </c>
    </row>
    <row r="28" ht="20.1" customHeight="1" spans="2:12">
      <c r="B28" s="114" t="s">
        <v>165</v>
      </c>
      <c r="C28" s="115"/>
      <c r="D28" s="89"/>
      <c r="E28" s="90">
        <f>IF($C$41=0,0,C28/$C$41)</f>
        <v>0</v>
      </c>
      <c r="F28" s="116">
        <f>IF($D$41=0,0,D28/$D$41)</f>
        <v>0</v>
      </c>
      <c r="G28" s="116">
        <f>F28-E28</f>
        <v>0</v>
      </c>
      <c r="H28" s="92" t="str">
        <f>IF(F28=0,"",RANK(ABS(F28),$K$26:$K$35))</f>
        <v/>
      </c>
      <c r="I28" s="92" t="str">
        <f>IF(G28=0,"",RANK(ABS(G28),$L$26:$L$35))</f>
        <v/>
      </c>
      <c r="J28" s="114" t="str">
        <f>IF(OR(H28&lt;=5,I28&lt;=5),"关注","")</f>
        <v/>
      </c>
      <c r="K28" s="116">
        <f>ABS(F28)</f>
        <v>0</v>
      </c>
      <c r="L28" s="116">
        <f>ABS(G28)</f>
        <v>0</v>
      </c>
    </row>
    <row r="29" ht="20.1" customHeight="1" spans="2:12">
      <c r="B29" s="114" t="s">
        <v>167</v>
      </c>
      <c r="C29" s="115"/>
      <c r="D29" s="89"/>
      <c r="E29" s="90">
        <f>IF($C$41=0,0,C29/$C$41)</f>
        <v>0</v>
      </c>
      <c r="F29" s="116">
        <f>IF($D$41=0,0,D29/$D$41)</f>
        <v>0</v>
      </c>
      <c r="G29" s="116">
        <f>F29-E29</f>
        <v>0</v>
      </c>
      <c r="H29" s="92" t="str">
        <f>IF(F29=0,"",RANK(ABS(F29),$K$26:$K$35))</f>
        <v/>
      </c>
      <c r="I29" s="92" t="str">
        <f>IF(G29=0,"",RANK(ABS(G29),$L$26:$L$35))</f>
        <v/>
      </c>
      <c r="J29" s="114" t="str">
        <f>IF(OR(H29&lt;=5,I29&lt;=5),"关注","")</f>
        <v/>
      </c>
      <c r="K29" s="116">
        <f>ABS(F29)</f>
        <v>0</v>
      </c>
      <c r="L29" s="116">
        <f>ABS(G29)</f>
        <v>0</v>
      </c>
    </row>
    <row r="30" ht="20.1" customHeight="1" spans="2:12">
      <c r="B30" s="85" t="s">
        <v>272</v>
      </c>
      <c r="C30" s="117"/>
      <c r="D30" s="87"/>
      <c r="E30" s="91">
        <f>IF($C$41=0,0,C30/$C$41)</f>
        <v>0</v>
      </c>
      <c r="F30" s="91">
        <f>IF($D$41=0,0,D30/$D$41)</f>
        <v>0</v>
      </c>
      <c r="G30" s="91">
        <f>F30-E30</f>
        <v>0</v>
      </c>
      <c r="H30" s="118"/>
      <c r="I30" s="118"/>
      <c r="J30" s="85"/>
      <c r="K30" s="91">
        <f>ABS(F32)</f>
        <v>0</v>
      </c>
      <c r="L30" s="91">
        <f>ABS(G32)</f>
        <v>0</v>
      </c>
    </row>
    <row r="31" s="101" customFormat="1" ht="20.1" customHeight="1" spans="1:13">
      <c r="A31" s="102"/>
      <c r="B31" s="114" t="s">
        <v>172</v>
      </c>
      <c r="C31" s="115"/>
      <c r="D31" s="89"/>
      <c r="E31" s="90"/>
      <c r="F31" s="116"/>
      <c r="G31" s="116"/>
      <c r="H31" s="92"/>
      <c r="I31" s="92"/>
      <c r="J31" s="114"/>
      <c r="K31" s="116">
        <f>ABS(F33)</f>
        <v>0</v>
      </c>
      <c r="L31" s="116">
        <f>ABS(G33)</f>
        <v>0</v>
      </c>
      <c r="M31" s="102"/>
    </row>
    <row r="32" ht="20.1" customHeight="1" spans="2:12">
      <c r="B32" s="114" t="s">
        <v>182</v>
      </c>
      <c r="C32" s="115"/>
      <c r="D32" s="89"/>
      <c r="E32" s="90">
        <f>IF($C$41=0,0,C32/$C$41)</f>
        <v>0</v>
      </c>
      <c r="F32" s="116">
        <f>IF($D$41=0,0,D32/$D$41)</f>
        <v>0</v>
      </c>
      <c r="G32" s="116">
        <f>F32-E32</f>
        <v>0</v>
      </c>
      <c r="H32" s="92" t="str">
        <f>IF(F32=0,"",RANK(ABS(F32),$K$26:$K$35))</f>
        <v/>
      </c>
      <c r="I32" s="92" t="str">
        <f>IF(G32=0,"",RANK(ABS(G32),$L$26:$L$35))</f>
        <v/>
      </c>
      <c r="J32" s="114" t="str">
        <f>IF(OR(H32&lt;=5,I32&lt;=5),"关注","")</f>
        <v/>
      </c>
      <c r="K32" s="116">
        <f>ABS(F34)</f>
        <v>0</v>
      </c>
      <c r="L32" s="116">
        <f>ABS(G34)</f>
        <v>0</v>
      </c>
    </row>
    <row r="33" ht="20.1" customHeight="1" spans="2:12">
      <c r="B33" s="114" t="s">
        <v>184</v>
      </c>
      <c r="C33" s="115"/>
      <c r="D33" s="89"/>
      <c r="E33" s="90">
        <f>IF($C$41=0,0,C33/$C$41)</f>
        <v>0</v>
      </c>
      <c r="F33" s="116">
        <f>IF($D$41=0,0,D33/$D$41)</f>
        <v>0</v>
      </c>
      <c r="G33" s="116">
        <f>F33-E33</f>
        <v>0</v>
      </c>
      <c r="H33" s="92" t="str">
        <f>IF(F33=0,"",RANK(ABS(F33),$K$26:$K$35))</f>
        <v/>
      </c>
      <c r="I33" s="92" t="str">
        <f>IF(G33=0,"",RANK(ABS(G33),$L$26:$L$35))</f>
        <v/>
      </c>
      <c r="J33" s="114" t="str">
        <f>IF(OR(H33&lt;=5,I33&lt;=5),"关注","")</f>
        <v/>
      </c>
      <c r="K33" s="116">
        <f>ABS(F37)</f>
        <v>0</v>
      </c>
      <c r="L33" s="116">
        <f>ABS(G37)</f>
        <v>0</v>
      </c>
    </row>
    <row r="34" ht="20.1" customHeight="1" spans="2:12">
      <c r="B34" s="114" t="s">
        <v>186</v>
      </c>
      <c r="C34" s="115"/>
      <c r="D34" s="89"/>
      <c r="E34" s="90">
        <f>IF($C$41=0,0,C34/$C$41)</f>
        <v>0</v>
      </c>
      <c r="F34" s="116">
        <f>IF($D$41=0,0,D34/$D$41)</f>
        <v>0</v>
      </c>
      <c r="G34" s="116">
        <f>F34-E34</f>
        <v>0</v>
      </c>
      <c r="H34" s="92" t="str">
        <f>IF(F34=0,"",RANK(ABS(F34),$K$26:$K$35))</f>
        <v/>
      </c>
      <c r="I34" s="92" t="str">
        <f>IF(G34=0,"",RANK(ABS(G34),$L$26:$L$35))</f>
        <v/>
      </c>
      <c r="J34" s="114" t="str">
        <f>IF(OR(H34&lt;=5,I34&lt;=5),"关注","")</f>
        <v/>
      </c>
      <c r="K34" s="116">
        <f>ABS(F38)</f>
        <v>0</v>
      </c>
      <c r="L34" s="116">
        <f>ABS(G38)</f>
        <v>0</v>
      </c>
    </row>
    <row r="35" ht="20.1" customHeight="1" spans="2:12">
      <c r="B35" s="85" t="s">
        <v>273</v>
      </c>
      <c r="C35" s="117"/>
      <c r="D35" s="87"/>
      <c r="E35" s="91">
        <f>IF($C$41=0,0,C35/$C$41)</f>
        <v>0</v>
      </c>
      <c r="F35" s="91">
        <f>IF($D$41=0,0,D35/$D$41)</f>
        <v>0</v>
      </c>
      <c r="G35" s="91">
        <f>F35-E35</f>
        <v>0</v>
      </c>
      <c r="H35" s="118"/>
      <c r="I35" s="118"/>
      <c r="J35" s="85"/>
      <c r="K35" s="91">
        <f>ABS(F39)</f>
        <v>0</v>
      </c>
      <c r="L35" s="91">
        <f>ABS(G39)</f>
        <v>0</v>
      </c>
    </row>
    <row r="36" s="101" customFormat="1" ht="20.1" customHeight="1" spans="1:13">
      <c r="A36" s="102"/>
      <c r="B36" s="114" t="s">
        <v>191</v>
      </c>
      <c r="C36" s="115"/>
      <c r="D36" s="89"/>
      <c r="E36" s="90"/>
      <c r="F36" s="116"/>
      <c r="G36" s="116"/>
      <c r="H36" s="92"/>
      <c r="I36" s="92"/>
      <c r="J36" s="114"/>
      <c r="K36" s="90"/>
      <c r="L36" s="90"/>
      <c r="M36" s="102"/>
    </row>
    <row r="37" ht="20.1" customHeight="1" spans="2:12">
      <c r="B37" s="114" t="s">
        <v>200</v>
      </c>
      <c r="C37" s="115"/>
      <c r="D37" s="89"/>
      <c r="E37" s="90">
        <f>IF($C$41=0,0,C37/$C$41)</f>
        <v>0</v>
      </c>
      <c r="F37" s="116">
        <f>IF($D$41=0,0,D37/$D$41)</f>
        <v>0</v>
      </c>
      <c r="G37" s="116">
        <f>F37-E37</f>
        <v>0</v>
      </c>
      <c r="H37" s="92" t="str">
        <f>IF(F37=0,"",RANK(ABS(F37),$K$26:$K$35))</f>
        <v/>
      </c>
      <c r="I37" s="92" t="str">
        <f>IF(G37=0,"",RANK(ABS(G37),$L$26:$L$35))</f>
        <v/>
      </c>
      <c r="J37" s="114" t="str">
        <f>IF(OR(H37&lt;=5,I37&lt;=5),"关注","")</f>
        <v/>
      </c>
      <c r="K37" s="100"/>
      <c r="L37" s="114"/>
    </row>
    <row r="38" ht="20.1" customHeight="1" spans="2:12">
      <c r="B38" s="114" t="s">
        <v>202</v>
      </c>
      <c r="C38" s="115"/>
      <c r="D38" s="89"/>
      <c r="E38" s="90">
        <f>IF($C$41=0,0,C38/$C$41)</f>
        <v>0</v>
      </c>
      <c r="F38" s="116">
        <f>IF($D$41=0,0,D38/$D$41)</f>
        <v>0</v>
      </c>
      <c r="G38" s="116">
        <f>F38-E38</f>
        <v>0</v>
      </c>
      <c r="H38" s="92" t="str">
        <f>IF(F38=0,"",RANK(ABS(F38),$K$26:$K$35))</f>
        <v/>
      </c>
      <c r="I38" s="92" t="str">
        <f>IF(G38=0,"",RANK(ABS(G38),$L$26:$L$35))</f>
        <v/>
      </c>
      <c r="J38" s="114" t="str">
        <f>IF(OR(H38&lt;=5,I38&lt;=5),"关注","")</f>
        <v/>
      </c>
      <c r="K38" s="100"/>
      <c r="L38" s="114"/>
    </row>
    <row r="39" ht="20.1" customHeight="1" spans="2:12">
      <c r="B39" s="114" t="s">
        <v>204</v>
      </c>
      <c r="C39" s="115"/>
      <c r="D39" s="89"/>
      <c r="E39" s="90">
        <f>IF($C$41=0,0,C39/$C$41)</f>
        <v>0</v>
      </c>
      <c r="F39" s="116">
        <f>IF($D$41=0,0,D39/$D$41)</f>
        <v>0</v>
      </c>
      <c r="G39" s="116">
        <f>F39-E39</f>
        <v>0</v>
      </c>
      <c r="H39" s="92" t="str">
        <f>IF(F39=0,"",RANK(ABS(F39),$K$26:$K$35))</f>
        <v/>
      </c>
      <c r="I39" s="92" t="str">
        <f>IF(G39=0,"",RANK(ABS(G39),$L$26:$L$35))</f>
        <v/>
      </c>
      <c r="J39" s="114" t="str">
        <f>IF(OR(H39&lt;=5,I39&lt;=5),"关注","")</f>
        <v/>
      </c>
      <c r="K39" s="100"/>
      <c r="L39" s="114"/>
    </row>
    <row r="40" ht="20.1" customHeight="1" spans="2:12">
      <c r="B40" s="85" t="s">
        <v>274</v>
      </c>
      <c r="C40" s="117"/>
      <c r="D40" s="87"/>
      <c r="E40" s="91">
        <f>IF($C$41=0,0,C40/$C$41)</f>
        <v>0</v>
      </c>
      <c r="F40" s="91">
        <f>IF($D$41=0,0,D40/$D$41)</f>
        <v>0</v>
      </c>
      <c r="G40" s="91">
        <f>F40-E40</f>
        <v>0</v>
      </c>
      <c r="H40" s="118"/>
      <c r="I40" s="118"/>
      <c r="J40" s="85"/>
      <c r="K40" s="87"/>
      <c r="L40" s="85"/>
    </row>
    <row r="41" ht="20.1" customHeight="1" spans="2:12">
      <c r="B41" s="85" t="s">
        <v>275</v>
      </c>
      <c r="C41" s="117"/>
      <c r="D41" s="87"/>
      <c r="E41" s="91">
        <f>IF($C$41=0,0,C41/$C$41)</f>
        <v>0</v>
      </c>
      <c r="F41" s="91">
        <f>IF($D$41=0,0,D41/$D$41)</f>
        <v>0</v>
      </c>
      <c r="G41" s="91">
        <f>F41-E41</f>
        <v>0</v>
      </c>
      <c r="H41" s="118"/>
      <c r="I41" s="118"/>
      <c r="J41" s="85"/>
      <c r="K41" s="87"/>
      <c r="L41" s="85"/>
    </row>
    <row r="42" ht="20.1" customHeight="1" spans="2:12">
      <c r="B42" s="114" t="s">
        <v>207</v>
      </c>
      <c r="C42" s="115"/>
      <c r="D42" s="89"/>
      <c r="E42" s="89"/>
      <c r="F42" s="116"/>
      <c r="G42" s="116"/>
      <c r="H42" s="92" t="str">
        <f>IF(F42=0,"",RANK(ABS(F42),$K$8:$K$17))</f>
        <v/>
      </c>
      <c r="I42" s="92" t="str">
        <f>IF(G42=0,"",RANK(ABS(#REF!),$L$8:$L$17))</f>
        <v/>
      </c>
      <c r="J42" s="114" t="str">
        <f>IF(OR(H42&lt;=5,I42&lt;=5),"关注","")</f>
        <v/>
      </c>
      <c r="K42" s="100"/>
      <c r="L42" s="114"/>
    </row>
    <row r="43" ht="20.1" customHeight="1" spans="2:12">
      <c r="B43" s="85" t="s">
        <v>276</v>
      </c>
      <c r="C43" s="117"/>
      <c r="D43" s="87"/>
      <c r="E43" s="87"/>
      <c r="F43" s="91"/>
      <c r="G43" s="91"/>
      <c r="H43" s="118"/>
      <c r="I43" s="118"/>
      <c r="J43" s="85"/>
      <c r="K43" s="87"/>
      <c r="L43" s="85"/>
    </row>
    <row r="44" ht="20.1" customHeight="1" spans="2:12">
      <c r="B44" s="95"/>
      <c r="C44" s="95"/>
      <c r="D44" s="95"/>
      <c r="E44" s="95"/>
      <c r="F44" s="95"/>
      <c r="G44" s="95"/>
      <c r="H44" s="95"/>
      <c r="I44" s="95"/>
      <c r="J44" s="82"/>
      <c r="K44" s="82"/>
      <c r="L44" s="82"/>
    </row>
    <row r="45" spans="2:9">
      <c r="B45" s="132"/>
      <c r="C45" s="132"/>
      <c r="D45" s="132"/>
      <c r="E45" s="132"/>
      <c r="F45" s="133"/>
      <c r="G45" s="133"/>
      <c r="H45" s="132"/>
      <c r="I45" s="132"/>
    </row>
    <row r="46" spans="2:9">
      <c r="B46" s="132"/>
      <c r="C46" s="132"/>
      <c r="D46" s="132"/>
      <c r="E46" s="132"/>
      <c r="F46" s="133"/>
      <c r="G46" s="133"/>
      <c r="H46" s="132"/>
      <c r="I46" s="132"/>
    </row>
    <row r="47" spans="2:9">
      <c r="B47" s="132"/>
      <c r="C47" s="132"/>
      <c r="D47" s="132"/>
      <c r="E47" s="132"/>
      <c r="F47" s="133"/>
      <c r="G47" s="133"/>
      <c r="H47" s="132"/>
      <c r="I47" s="132"/>
    </row>
    <row r="48" spans="2:9">
      <c r="B48" s="132"/>
      <c r="C48" s="132"/>
      <c r="D48" s="132"/>
      <c r="E48" s="132"/>
      <c r="F48" s="133"/>
      <c r="G48" s="133"/>
      <c r="H48" s="132"/>
      <c r="I48" s="132"/>
    </row>
    <row r="49" spans="2:9">
      <c r="B49" s="132"/>
      <c r="C49" s="132"/>
      <c r="D49" s="132"/>
      <c r="E49" s="132"/>
      <c r="F49" s="133"/>
      <c r="G49" s="133"/>
      <c r="H49" s="132"/>
      <c r="I49" s="132"/>
    </row>
    <row r="50" spans="2:9">
      <c r="B50" s="132"/>
      <c r="C50" s="132"/>
      <c r="D50" s="132"/>
      <c r="E50" s="132"/>
      <c r="F50" s="133"/>
      <c r="G50" s="133"/>
      <c r="H50" s="132"/>
      <c r="I50" s="132"/>
    </row>
    <row r="51" spans="2:9">
      <c r="B51" s="132"/>
      <c r="C51" s="132"/>
      <c r="D51" s="132"/>
      <c r="E51" s="132"/>
      <c r="F51" s="133"/>
      <c r="G51" s="133"/>
      <c r="H51" s="132"/>
      <c r="I51" s="132"/>
    </row>
    <row r="52" spans="2:9">
      <c r="B52" s="132"/>
      <c r="C52" s="132"/>
      <c r="D52" s="132"/>
      <c r="E52" s="132"/>
      <c r="F52" s="133"/>
      <c r="G52" s="133"/>
      <c r="H52" s="132"/>
      <c r="I52" s="132"/>
    </row>
    <row r="53" spans="2:9">
      <c r="B53" s="132"/>
      <c r="C53" s="132"/>
      <c r="D53" s="132"/>
      <c r="E53" s="132"/>
      <c r="F53" s="133"/>
      <c r="G53" s="133"/>
      <c r="H53" s="132"/>
      <c r="I53" s="132"/>
    </row>
    <row r="54" spans="2:9">
      <c r="B54" s="132"/>
      <c r="C54" s="132"/>
      <c r="D54" s="132"/>
      <c r="E54" s="132"/>
      <c r="F54" s="133"/>
      <c r="G54" s="133"/>
      <c r="H54" s="132"/>
      <c r="I54" s="132"/>
    </row>
    <row r="55" spans="2:9">
      <c r="B55" s="132"/>
      <c r="C55" s="132"/>
      <c r="D55" s="132"/>
      <c r="E55" s="132"/>
      <c r="F55" s="133"/>
      <c r="G55" s="133"/>
      <c r="H55" s="132"/>
      <c r="I55" s="132"/>
    </row>
    <row r="56" spans="2:9">
      <c r="B56" s="132"/>
      <c r="C56" s="132"/>
      <c r="D56" s="132"/>
      <c r="E56" s="132"/>
      <c r="F56" s="133"/>
      <c r="G56" s="133"/>
      <c r="H56" s="132"/>
      <c r="I56" s="132"/>
    </row>
    <row r="57" spans="2:9">
      <c r="B57" s="132"/>
      <c r="C57" s="132"/>
      <c r="D57" s="132"/>
      <c r="E57" s="132"/>
      <c r="F57" s="133"/>
      <c r="G57" s="133"/>
      <c r="H57" s="132"/>
      <c r="I57" s="132"/>
    </row>
    <row r="58" spans="2:9">
      <c r="B58" s="132"/>
      <c r="C58" s="132"/>
      <c r="D58" s="132"/>
      <c r="E58" s="132"/>
      <c r="F58" s="133"/>
      <c r="G58" s="133"/>
      <c r="H58" s="132"/>
      <c r="I58" s="132"/>
    </row>
    <row r="59" spans="2:9">
      <c r="B59" s="132"/>
      <c r="C59" s="132"/>
      <c r="D59" s="132"/>
      <c r="E59" s="132"/>
      <c r="F59" s="133"/>
      <c r="G59" s="133"/>
      <c r="H59" s="132"/>
      <c r="I59" s="132"/>
    </row>
    <row r="60" spans="2:9">
      <c r="B60" s="132"/>
      <c r="C60" s="132"/>
      <c r="D60" s="132"/>
      <c r="E60" s="132"/>
      <c r="F60" s="133"/>
      <c r="G60" s="133"/>
      <c r="H60" s="132"/>
      <c r="I60" s="132"/>
    </row>
    <row r="61" spans="2:9">
      <c r="B61" s="132"/>
      <c r="C61" s="132"/>
      <c r="D61" s="132"/>
      <c r="E61" s="132"/>
      <c r="F61" s="133"/>
      <c r="G61" s="133"/>
      <c r="H61" s="132"/>
      <c r="I61" s="132"/>
    </row>
    <row r="62" spans="2:9">
      <c r="B62" s="132"/>
      <c r="C62" s="132"/>
      <c r="D62" s="132"/>
      <c r="E62" s="132"/>
      <c r="F62" s="133"/>
      <c r="G62" s="133"/>
      <c r="H62" s="132"/>
      <c r="I62" s="132"/>
    </row>
    <row r="63" spans="2:9">
      <c r="B63" s="132"/>
      <c r="C63" s="132"/>
      <c r="D63" s="132"/>
      <c r="E63" s="132"/>
      <c r="F63" s="133"/>
      <c r="G63" s="133"/>
      <c r="H63" s="132"/>
      <c r="I63" s="132"/>
    </row>
    <row r="64" spans="2:9">
      <c r="B64" s="132"/>
      <c r="C64" s="132"/>
      <c r="D64" s="132"/>
      <c r="E64" s="132"/>
      <c r="F64" s="133"/>
      <c r="G64" s="133"/>
      <c r="H64" s="132"/>
      <c r="I64" s="132"/>
    </row>
    <row r="65" spans="2:9">
      <c r="B65" s="132"/>
      <c r="C65" s="132"/>
      <c r="D65" s="132"/>
      <c r="E65" s="132"/>
      <c r="F65" s="133"/>
      <c r="G65" s="133"/>
      <c r="H65" s="132"/>
      <c r="I65" s="132"/>
    </row>
    <row r="66" spans="2:9">
      <c r="B66" s="132"/>
      <c r="C66" s="132"/>
      <c r="D66" s="132"/>
      <c r="E66" s="132"/>
      <c r="F66" s="133"/>
      <c r="G66" s="133"/>
      <c r="H66" s="132"/>
      <c r="I66" s="132"/>
    </row>
    <row r="67" spans="2:9">
      <c r="B67" s="132"/>
      <c r="C67" s="132"/>
      <c r="D67" s="132"/>
      <c r="E67" s="132"/>
      <c r="F67" s="133"/>
      <c r="G67" s="133"/>
      <c r="H67" s="132"/>
      <c r="I67" s="132"/>
    </row>
    <row r="68" spans="2:9">
      <c r="B68" s="132"/>
      <c r="C68" s="132"/>
      <c r="D68" s="132"/>
      <c r="E68" s="132"/>
      <c r="F68" s="133"/>
      <c r="G68" s="133"/>
      <c r="H68" s="132"/>
      <c r="I68" s="132"/>
    </row>
    <row r="69" spans="2:9">
      <c r="B69" s="132"/>
      <c r="C69" s="132"/>
      <c r="D69" s="132"/>
      <c r="E69" s="132"/>
      <c r="F69" s="133"/>
      <c r="G69" s="133"/>
      <c r="H69" s="132"/>
      <c r="I69" s="132"/>
    </row>
    <row r="70" spans="2:9">
      <c r="B70" s="132"/>
      <c r="C70" s="132"/>
      <c r="D70" s="132"/>
      <c r="E70" s="132"/>
      <c r="F70" s="133"/>
      <c r="G70" s="133"/>
      <c r="H70" s="132"/>
      <c r="I70" s="132"/>
    </row>
    <row r="71" spans="2:9">
      <c r="B71" s="132"/>
      <c r="C71" s="132"/>
      <c r="D71" s="132"/>
      <c r="E71" s="132"/>
      <c r="F71" s="133"/>
      <c r="G71" s="133"/>
      <c r="H71" s="132"/>
      <c r="I71" s="132"/>
    </row>
    <row r="72" spans="2:9">
      <c r="B72" s="132"/>
      <c r="C72" s="132"/>
      <c r="D72" s="132"/>
      <c r="E72" s="132"/>
      <c r="F72" s="133"/>
      <c r="G72" s="133"/>
      <c r="H72" s="132"/>
      <c r="I72" s="132"/>
    </row>
    <row r="73" spans="2:9">
      <c r="B73" s="132"/>
      <c r="C73" s="132"/>
      <c r="D73" s="132"/>
      <c r="E73" s="132"/>
      <c r="F73" s="133"/>
      <c r="G73" s="133"/>
      <c r="H73" s="132"/>
      <c r="I73" s="132"/>
    </row>
    <row r="74" spans="2:9">
      <c r="B74" s="132"/>
      <c r="C74" s="132"/>
      <c r="D74" s="132"/>
      <c r="E74" s="132"/>
      <c r="F74" s="133"/>
      <c r="G74" s="133"/>
      <c r="H74" s="132"/>
      <c r="I74" s="132"/>
    </row>
    <row r="75" spans="2:9">
      <c r="B75" s="132"/>
      <c r="C75" s="132"/>
      <c r="D75" s="132"/>
      <c r="E75" s="132"/>
      <c r="F75" s="133"/>
      <c r="G75" s="133"/>
      <c r="H75" s="132"/>
      <c r="I75" s="132"/>
    </row>
    <row r="76" spans="2:9">
      <c r="B76" s="132"/>
      <c r="C76" s="132"/>
      <c r="D76" s="132"/>
      <c r="E76" s="132"/>
      <c r="F76" s="133"/>
      <c r="G76" s="133"/>
      <c r="H76" s="132"/>
      <c r="I76" s="132"/>
    </row>
    <row r="77" spans="2:9">
      <c r="B77" s="132"/>
      <c r="C77" s="132"/>
      <c r="D77" s="132"/>
      <c r="E77" s="132"/>
      <c r="F77" s="133"/>
      <c r="G77" s="133"/>
      <c r="H77" s="132"/>
      <c r="I77" s="132"/>
    </row>
    <row r="78" spans="2:9">
      <c r="B78" s="132"/>
      <c r="C78" s="132"/>
      <c r="D78" s="132"/>
      <c r="E78" s="132"/>
      <c r="F78" s="133"/>
      <c r="G78" s="133"/>
      <c r="H78" s="132"/>
      <c r="I78" s="132"/>
    </row>
    <row r="79" spans="2:9">
      <c r="B79" s="132"/>
      <c r="C79" s="132"/>
      <c r="D79" s="132"/>
      <c r="E79" s="132"/>
      <c r="F79" s="133"/>
      <c r="G79" s="133"/>
      <c r="H79" s="132"/>
      <c r="I79" s="132"/>
    </row>
    <row r="80" spans="2:9">
      <c r="B80" s="132"/>
      <c r="C80" s="132"/>
      <c r="D80" s="132"/>
      <c r="E80" s="132"/>
      <c r="F80" s="133"/>
      <c r="G80" s="133"/>
      <c r="H80" s="132"/>
      <c r="I80" s="132"/>
    </row>
    <row r="81" spans="2:9">
      <c r="B81" s="132"/>
      <c r="C81" s="132"/>
      <c r="D81" s="132"/>
      <c r="E81" s="132"/>
      <c r="F81" s="133"/>
      <c r="G81" s="133"/>
      <c r="H81" s="132"/>
      <c r="I81" s="132"/>
    </row>
    <row r="82" spans="2:9">
      <c r="B82" s="132"/>
      <c r="C82" s="132"/>
      <c r="D82" s="132"/>
      <c r="E82" s="132"/>
      <c r="F82" s="133"/>
      <c r="G82" s="133"/>
      <c r="H82" s="132"/>
      <c r="I82" s="132"/>
    </row>
    <row r="83" spans="2:9">
      <c r="B83" s="132"/>
      <c r="C83" s="132"/>
      <c r="D83" s="132"/>
      <c r="E83" s="132"/>
      <c r="F83" s="133"/>
      <c r="G83" s="133"/>
      <c r="H83" s="132"/>
      <c r="I83" s="132"/>
    </row>
    <row r="84" spans="2:9">
      <c r="B84" s="132"/>
      <c r="C84" s="132"/>
      <c r="D84" s="132"/>
      <c r="E84" s="132"/>
      <c r="F84" s="133"/>
      <c r="G84" s="133"/>
      <c r="H84" s="132"/>
      <c r="I84" s="132"/>
    </row>
    <row r="85" spans="2:9">
      <c r="B85" s="132"/>
      <c r="C85" s="132"/>
      <c r="D85" s="132"/>
      <c r="E85" s="132"/>
      <c r="F85" s="133"/>
      <c r="G85" s="133"/>
      <c r="H85" s="132"/>
      <c r="I85" s="132"/>
    </row>
    <row r="86" spans="2:9">
      <c r="B86" s="132"/>
      <c r="C86" s="132"/>
      <c r="D86" s="132"/>
      <c r="E86" s="132"/>
      <c r="F86" s="133"/>
      <c r="G86" s="133"/>
      <c r="H86" s="132"/>
      <c r="I86" s="132"/>
    </row>
    <row r="87" spans="2:9">
      <c r="B87" s="132"/>
      <c r="C87" s="132"/>
      <c r="D87" s="132"/>
      <c r="E87" s="132"/>
      <c r="F87" s="133"/>
      <c r="G87" s="133"/>
      <c r="H87" s="132"/>
      <c r="I87" s="132"/>
    </row>
    <row r="88" spans="2:9">
      <c r="B88" s="132"/>
      <c r="C88" s="132"/>
      <c r="D88" s="132"/>
      <c r="E88" s="132"/>
      <c r="F88" s="133"/>
      <c r="G88" s="133"/>
      <c r="H88" s="132"/>
      <c r="I88" s="132"/>
    </row>
    <row r="89" spans="2:9">
      <c r="B89" s="132"/>
      <c r="C89" s="132"/>
      <c r="D89" s="132"/>
      <c r="E89" s="132"/>
      <c r="F89" s="133"/>
      <c r="G89" s="133"/>
      <c r="H89" s="132"/>
      <c r="I89" s="132"/>
    </row>
    <row r="90" spans="2:9">
      <c r="B90" s="132"/>
      <c r="C90" s="132"/>
      <c r="D90" s="132"/>
      <c r="E90" s="132"/>
      <c r="F90" s="133"/>
      <c r="G90" s="133"/>
      <c r="H90" s="132"/>
      <c r="I90" s="132"/>
    </row>
    <row r="91" spans="2:9">
      <c r="B91" s="132"/>
      <c r="C91" s="132"/>
      <c r="D91" s="132"/>
      <c r="E91" s="132"/>
      <c r="F91" s="133"/>
      <c r="G91" s="133"/>
      <c r="H91" s="132"/>
      <c r="I91" s="132"/>
    </row>
    <row r="92" spans="2:9">
      <c r="B92" s="132"/>
      <c r="C92" s="132"/>
      <c r="D92" s="132"/>
      <c r="E92" s="132"/>
      <c r="F92" s="133"/>
      <c r="G92" s="133"/>
      <c r="H92" s="132"/>
      <c r="I92" s="132"/>
    </row>
    <row r="93" spans="3:9">
      <c r="C93" s="132"/>
      <c r="D93" s="132"/>
      <c r="E93" s="132"/>
      <c r="F93" s="133"/>
      <c r="G93" s="133"/>
      <c r="H93" s="132"/>
      <c r="I93" s="132"/>
    </row>
    <row r="94" spans="3:9">
      <c r="C94" s="132"/>
      <c r="D94" s="132"/>
      <c r="E94" s="132"/>
      <c r="F94" s="133"/>
      <c r="G94" s="133"/>
      <c r="H94" s="132"/>
      <c r="I94" s="132"/>
    </row>
    <row r="95" spans="3:9">
      <c r="C95" s="132"/>
      <c r="D95" s="132"/>
      <c r="E95" s="132"/>
      <c r="F95" s="133"/>
      <c r="G95" s="133"/>
      <c r="H95" s="132"/>
      <c r="I95" s="132"/>
    </row>
    <row r="96" spans="3:9">
      <c r="C96" s="132"/>
      <c r="D96" s="132"/>
      <c r="E96" s="132"/>
      <c r="F96" s="133"/>
      <c r="G96" s="133"/>
      <c r="H96" s="132"/>
      <c r="I96" s="132"/>
    </row>
    <row r="97" spans="3:9">
      <c r="C97" s="132"/>
      <c r="D97" s="132"/>
      <c r="E97" s="132"/>
      <c r="F97" s="133"/>
      <c r="G97" s="133"/>
      <c r="H97" s="132"/>
      <c r="I97" s="132"/>
    </row>
    <row r="98" spans="3:9">
      <c r="C98" s="132"/>
      <c r="D98" s="132"/>
      <c r="E98" s="132"/>
      <c r="F98" s="133"/>
      <c r="G98" s="133"/>
      <c r="H98" s="132"/>
      <c r="I98" s="132"/>
    </row>
    <row r="99" spans="3:9">
      <c r="C99" s="132"/>
      <c r="D99" s="132"/>
      <c r="E99" s="132"/>
      <c r="F99" s="133"/>
      <c r="G99" s="133"/>
      <c r="H99" s="132"/>
      <c r="I99" s="132"/>
    </row>
    <row r="100" spans="3:9">
      <c r="C100" s="132"/>
      <c r="D100" s="132"/>
      <c r="E100" s="132"/>
      <c r="F100" s="133"/>
      <c r="G100" s="133"/>
      <c r="H100" s="132"/>
      <c r="I100" s="132"/>
    </row>
  </sheetData>
  <mergeCells count="11">
    <mergeCell ref="B1:L1"/>
    <mergeCell ref="K4:L4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J8:J43">
    <cfRule type="cellIs" dxfId="1" priority="1" stopIfTrue="1" operator="equal">
      <formula>"关注"</formula>
    </cfRule>
  </conditionalFormatting>
  <printOptions horizontalCentered="1"/>
  <pageMargins left="0.748031496062992" right="0.748031496062992" top="0.66" bottom="0.32" header="0.3" footer="0.17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4"/>
  <sheetViews>
    <sheetView zoomScale="80" zoomScaleNormal="80" workbookViewId="0">
      <selection activeCell="P10" sqref="P10"/>
    </sheetView>
  </sheetViews>
  <sheetFormatPr defaultColWidth="9" defaultRowHeight="20.1" customHeight="1"/>
  <cols>
    <col min="1" max="1" width="12.25" style="81" customWidth="1"/>
    <col min="2" max="2" width="27.125" style="82" customWidth="1"/>
    <col min="3" max="3" width="58.5" style="82" customWidth="1"/>
    <col min="4" max="11" width="10.625" style="82" customWidth="1"/>
    <col min="12" max="12" width="6.875" style="5" customWidth="1"/>
    <col min="13" max="14" width="9" style="82"/>
    <col min="15" max="15" width="10.625" style="82" customWidth="1"/>
    <col min="16" max="16384" width="9" style="82"/>
  </cols>
  <sheetData>
    <row r="1" ht="47.25" customHeight="1" spans="2:11">
      <c r="B1" s="83" t="s">
        <v>30</v>
      </c>
      <c r="C1" s="83"/>
      <c r="D1" s="83"/>
      <c r="E1" s="83"/>
      <c r="F1" s="83"/>
      <c r="G1" s="83"/>
      <c r="H1" s="83"/>
      <c r="I1" s="83"/>
      <c r="J1" s="83"/>
      <c r="K1" s="83"/>
    </row>
    <row r="2" customHeight="1" spans="2:11">
      <c r="B2" s="5" t="s">
        <v>220</v>
      </c>
      <c r="C2" s="5"/>
      <c r="D2" s="7" t="s">
        <v>229</v>
      </c>
      <c r="E2" s="5"/>
      <c r="F2" s="5"/>
      <c r="G2" s="5"/>
      <c r="H2" s="5"/>
      <c r="I2" s="5"/>
      <c r="J2" s="7" t="s">
        <v>80</v>
      </c>
      <c r="K2" s="5"/>
    </row>
    <row r="3" customHeight="1" spans="2:11">
      <c r="B3" s="7" t="s">
        <v>81</v>
      </c>
      <c r="C3" s="5"/>
      <c r="D3" s="7" t="s">
        <v>230</v>
      </c>
      <c r="E3" s="5"/>
      <c r="F3" s="5"/>
      <c r="G3" s="5"/>
      <c r="H3" s="5"/>
      <c r="I3" s="5"/>
      <c r="J3" s="7" t="s">
        <v>82</v>
      </c>
      <c r="K3" s="5"/>
    </row>
    <row r="4" s="79" customFormat="1" ht="30" customHeight="1" spans="1:12">
      <c r="A4" s="81"/>
      <c r="B4" s="84" t="s">
        <v>277</v>
      </c>
      <c r="C4" s="84" t="s">
        <v>278</v>
      </c>
      <c r="D4" s="84" t="s">
        <v>279</v>
      </c>
      <c r="E4" s="84" t="s">
        <v>280</v>
      </c>
      <c r="F4" s="84" t="s">
        <v>38</v>
      </c>
      <c r="G4" s="84" t="s">
        <v>279</v>
      </c>
      <c r="H4" s="84" t="s">
        <v>280</v>
      </c>
      <c r="I4" s="84" t="s">
        <v>39</v>
      </c>
      <c r="J4" s="84" t="s">
        <v>236</v>
      </c>
      <c r="K4" s="84" t="s">
        <v>281</v>
      </c>
      <c r="L4" s="99"/>
    </row>
    <row r="5" customHeight="1" spans="2:15">
      <c r="B5" s="85" t="s">
        <v>282</v>
      </c>
      <c r="C5" s="86"/>
      <c r="D5" s="87"/>
      <c r="E5" s="87"/>
      <c r="F5" s="87"/>
      <c r="G5" s="87"/>
      <c r="H5" s="87"/>
      <c r="I5" s="87"/>
      <c r="J5" s="87"/>
      <c r="K5" s="87"/>
      <c r="L5" s="7"/>
      <c r="O5" s="79"/>
    </row>
    <row r="6" customHeight="1" spans="2:12">
      <c r="B6" s="88" t="s">
        <v>283</v>
      </c>
      <c r="C6" s="88" t="s">
        <v>284</v>
      </c>
      <c r="D6" s="89">
        <v>19</v>
      </c>
      <c r="E6" s="89">
        <v>18</v>
      </c>
      <c r="F6" s="90">
        <f t="shared" ref="F6:F13" si="0">IF(E6=0,0,D6/E6)</f>
        <v>1.05555555555556</v>
      </c>
      <c r="G6" s="89"/>
      <c r="H6" s="89"/>
      <c r="I6" s="90">
        <f t="shared" ref="I6:I13" si="1">IF(H6=0,0,G6/H6)</f>
        <v>0</v>
      </c>
      <c r="J6" s="90">
        <f t="shared" ref="J6:J13" si="2">IF(F6=0,0,(I6-F6)/F6)</f>
        <v>-1</v>
      </c>
      <c r="K6" s="100" t="str">
        <f t="shared" ref="K6:K13" si="3">IF(ABS(J6)&lt;20%,"",IF(ABS(J6)&lt;50%,"关注","异常"))</f>
        <v>异常</v>
      </c>
      <c r="L6" s="7"/>
    </row>
    <row r="7" customHeight="1" spans="2:12">
      <c r="B7" s="88" t="s">
        <v>285</v>
      </c>
      <c r="C7" s="88" t="s">
        <v>286</v>
      </c>
      <c r="D7" s="89"/>
      <c r="E7" s="89"/>
      <c r="F7" s="90">
        <f t="shared" si="0"/>
        <v>0</v>
      </c>
      <c r="G7" s="89"/>
      <c r="H7" s="89"/>
      <c r="I7" s="90">
        <f t="shared" si="1"/>
        <v>0</v>
      </c>
      <c r="J7" s="90">
        <f t="shared" si="2"/>
        <v>0</v>
      </c>
      <c r="K7" s="100" t="str">
        <f t="shared" si="3"/>
        <v/>
      </c>
      <c r="L7" s="7"/>
    </row>
    <row r="8" customHeight="1" spans="2:12">
      <c r="B8" s="88" t="s">
        <v>287</v>
      </c>
      <c r="C8" s="88" t="s">
        <v>288</v>
      </c>
      <c r="D8" s="89"/>
      <c r="E8" s="89"/>
      <c r="F8" s="90">
        <f t="shared" si="0"/>
        <v>0</v>
      </c>
      <c r="G8" s="89"/>
      <c r="H8" s="89"/>
      <c r="I8" s="90">
        <f t="shared" si="1"/>
        <v>0</v>
      </c>
      <c r="J8" s="90">
        <f t="shared" si="2"/>
        <v>0</v>
      </c>
      <c r="K8" s="100" t="str">
        <f t="shared" si="3"/>
        <v/>
      </c>
      <c r="L8" s="7"/>
    </row>
    <row r="9" customHeight="1" spans="2:12">
      <c r="B9" s="88" t="s">
        <v>289</v>
      </c>
      <c r="C9" s="88" t="s">
        <v>290</v>
      </c>
      <c r="D9" s="89"/>
      <c r="E9" s="89"/>
      <c r="F9" s="90">
        <f t="shared" si="0"/>
        <v>0</v>
      </c>
      <c r="G9" s="89"/>
      <c r="H9" s="89"/>
      <c r="I9" s="90">
        <f t="shared" si="1"/>
        <v>0</v>
      </c>
      <c r="J9" s="90">
        <f t="shared" si="2"/>
        <v>0</v>
      </c>
      <c r="K9" s="100" t="str">
        <f t="shared" si="3"/>
        <v/>
      </c>
      <c r="L9" s="7"/>
    </row>
    <row r="10" customHeight="1" spans="2:12">
      <c r="B10" s="88" t="s">
        <v>291</v>
      </c>
      <c r="C10" s="88" t="s">
        <v>292</v>
      </c>
      <c r="D10" s="89"/>
      <c r="E10" s="89"/>
      <c r="F10" s="90">
        <f t="shared" si="0"/>
        <v>0</v>
      </c>
      <c r="G10" s="89"/>
      <c r="H10" s="89"/>
      <c r="I10" s="90">
        <f t="shared" si="1"/>
        <v>0</v>
      </c>
      <c r="J10" s="90">
        <f t="shared" si="2"/>
        <v>0</v>
      </c>
      <c r="K10" s="100" t="str">
        <f t="shared" si="3"/>
        <v/>
      </c>
      <c r="L10" s="7"/>
    </row>
    <row r="11" customHeight="1" spans="2:12">
      <c r="B11" s="88" t="s">
        <v>293</v>
      </c>
      <c r="C11" s="88" t="s">
        <v>294</v>
      </c>
      <c r="D11" s="89"/>
      <c r="E11" s="89"/>
      <c r="F11" s="90">
        <f t="shared" si="0"/>
        <v>0</v>
      </c>
      <c r="G11" s="89"/>
      <c r="H11" s="89"/>
      <c r="I11" s="90">
        <f t="shared" si="1"/>
        <v>0</v>
      </c>
      <c r="J11" s="90">
        <f t="shared" si="2"/>
        <v>0</v>
      </c>
      <c r="K11" s="100" t="str">
        <f t="shared" si="3"/>
        <v/>
      </c>
      <c r="L11" s="7"/>
    </row>
    <row r="12" customHeight="1" spans="2:12">
      <c r="B12" s="88" t="s">
        <v>295</v>
      </c>
      <c r="C12" s="88" t="s">
        <v>296</v>
      </c>
      <c r="D12" s="89"/>
      <c r="E12" s="89"/>
      <c r="F12" s="90">
        <f t="shared" si="0"/>
        <v>0</v>
      </c>
      <c r="G12" s="89"/>
      <c r="H12" s="89"/>
      <c r="I12" s="90">
        <f t="shared" si="1"/>
        <v>0</v>
      </c>
      <c r="J12" s="90">
        <f t="shared" si="2"/>
        <v>0</v>
      </c>
      <c r="K12" s="100" t="str">
        <f t="shared" si="3"/>
        <v/>
      </c>
      <c r="L12" s="7"/>
    </row>
    <row r="13" customHeight="1" spans="2:12">
      <c r="B13" s="88" t="s">
        <v>297</v>
      </c>
      <c r="C13" s="88" t="s">
        <v>298</v>
      </c>
      <c r="D13" s="89"/>
      <c r="E13" s="89"/>
      <c r="F13" s="90">
        <f t="shared" si="0"/>
        <v>0</v>
      </c>
      <c r="G13" s="89"/>
      <c r="H13" s="89"/>
      <c r="I13" s="90">
        <f t="shared" si="1"/>
        <v>0</v>
      </c>
      <c r="J13" s="90">
        <f t="shared" si="2"/>
        <v>0</v>
      </c>
      <c r="K13" s="100" t="str">
        <f t="shared" si="3"/>
        <v/>
      </c>
      <c r="L13" s="7"/>
    </row>
    <row r="14" customHeight="1" spans="2:12">
      <c r="B14" s="85" t="s">
        <v>299</v>
      </c>
      <c r="C14" s="85"/>
      <c r="D14" s="87"/>
      <c r="E14" s="87"/>
      <c r="F14" s="91"/>
      <c r="G14" s="87"/>
      <c r="H14" s="87"/>
      <c r="I14" s="91"/>
      <c r="J14" s="91"/>
      <c r="K14" s="87"/>
      <c r="L14" s="7"/>
    </row>
    <row r="15" customHeight="1" spans="2:12">
      <c r="B15" s="88" t="s">
        <v>300</v>
      </c>
      <c r="C15" s="88" t="s">
        <v>301</v>
      </c>
      <c r="D15" s="89"/>
      <c r="E15" s="89"/>
      <c r="F15" s="90">
        <f>IF(E15=0,0,D15/E15)</f>
        <v>0</v>
      </c>
      <c r="G15" s="89"/>
      <c r="H15" s="89"/>
      <c r="I15" s="90">
        <f>IF(H15=0,0,G15/H15)</f>
        <v>0</v>
      </c>
      <c r="J15" s="90">
        <f>IF(F15=0,0,(I15-F15)/F15)</f>
        <v>0</v>
      </c>
      <c r="K15" s="100" t="str">
        <f>IF(AND(ABS(J15)&lt;20%,I15&gt;=1.6),"",IF(OR(ABS(J15)&gt;=50%,I15&lt;=1),"异常","关注"))</f>
        <v>异常</v>
      </c>
      <c r="L15" s="7"/>
    </row>
    <row r="16" customHeight="1" spans="2:12">
      <c r="B16" s="88" t="s">
        <v>302</v>
      </c>
      <c r="C16" s="88" t="s">
        <v>303</v>
      </c>
      <c r="D16" s="89"/>
      <c r="E16" s="89"/>
      <c r="F16" s="90">
        <f>IF(E16=0,0,D16/E16)</f>
        <v>0</v>
      </c>
      <c r="G16" s="89"/>
      <c r="H16" s="89"/>
      <c r="I16" s="90">
        <f>IF(H16=0,0,G16/H16)</f>
        <v>0</v>
      </c>
      <c r="J16" s="90">
        <f>IF(F16=0,0,(I16-F16)/F16)</f>
        <v>0</v>
      </c>
      <c r="K16" s="100" t="str">
        <f>IF(AND(ABS(J16)&lt;20%,I16&gt;=0.8),"",IF(OR(ABS(J16)&gt;=50%,I16&lt;=0.5),"异常","关注"))</f>
        <v>异常</v>
      </c>
      <c r="L16" s="7"/>
    </row>
    <row r="17" customHeight="1" spans="2:12">
      <c r="B17" s="88" t="s">
        <v>304</v>
      </c>
      <c r="C17" s="88" t="s">
        <v>305</v>
      </c>
      <c r="D17" s="89"/>
      <c r="E17" s="89"/>
      <c r="F17" s="90">
        <f>IF(E17=0,0,D17/E17)</f>
        <v>0</v>
      </c>
      <c r="G17" s="89"/>
      <c r="H17" s="89"/>
      <c r="I17" s="90">
        <f>IF(H17=0,0,G17/H17)</f>
        <v>0</v>
      </c>
      <c r="J17" s="90">
        <f>IF(F17=0,0,(I17-F17)/F17)</f>
        <v>0</v>
      </c>
      <c r="K17" s="100" t="str">
        <f>IF(AND(ABS(J17)&lt;20%,I17&gt;=0.24),"",IF(OR(ABS(J17)&gt;=50%,I17&lt;=0.15),"异常","关注"))</f>
        <v>异常</v>
      </c>
      <c r="L17" s="7"/>
    </row>
    <row r="18" customHeight="1" spans="2:12">
      <c r="B18" s="85" t="s">
        <v>306</v>
      </c>
      <c r="C18" s="85"/>
      <c r="D18" s="87"/>
      <c r="E18" s="87"/>
      <c r="F18" s="91"/>
      <c r="G18" s="87"/>
      <c r="H18" s="87"/>
      <c r="I18" s="91"/>
      <c r="J18" s="91"/>
      <c r="K18" s="87" t="str">
        <f>IF(ABS(J18)&lt;20%,"",IF(ABS(J18)&lt;50%,"关注","异常"))</f>
        <v/>
      </c>
      <c r="L18" s="7"/>
    </row>
    <row r="19" customHeight="1" spans="2:12">
      <c r="B19" s="88" t="s">
        <v>307</v>
      </c>
      <c r="C19" s="88" t="s">
        <v>308</v>
      </c>
      <c r="D19" s="89"/>
      <c r="E19" s="89"/>
      <c r="F19" s="90">
        <f t="shared" ref="F19:F25" si="4">IF(E19=0,0,D19/E19)</f>
        <v>0</v>
      </c>
      <c r="G19" s="89"/>
      <c r="H19" s="89"/>
      <c r="I19" s="90">
        <f t="shared" ref="I19:I25" si="5">IF(H19=0,0,G19/H19)</f>
        <v>0</v>
      </c>
      <c r="J19" s="90">
        <f t="shared" ref="J19:J25" si="6">IF(F19=0,0,(I19-F19)/F19)</f>
        <v>0</v>
      </c>
      <c r="K19" s="100" t="str">
        <f>IF(AND(ABS(J19)&lt;20%,I19&lt;=60%),"",IF(OR(ABS(J19)&gt;=50%,I19&gt;=90%),"异常","关注"))</f>
        <v/>
      </c>
      <c r="L19" s="7"/>
    </row>
    <row r="20" customHeight="1" spans="2:12">
      <c r="B20" s="88" t="s">
        <v>309</v>
      </c>
      <c r="C20" s="88" t="s">
        <v>310</v>
      </c>
      <c r="D20" s="89"/>
      <c r="E20" s="89"/>
      <c r="F20" s="90">
        <f t="shared" si="4"/>
        <v>0</v>
      </c>
      <c r="G20" s="89"/>
      <c r="H20" s="89"/>
      <c r="I20" s="90">
        <f t="shared" si="5"/>
        <v>0</v>
      </c>
      <c r="J20" s="90">
        <f t="shared" si="6"/>
        <v>0</v>
      </c>
      <c r="K20" s="100" t="str">
        <f>IF(AND(ABS(J20)&lt;20%,I20&lt;=100%),"",IF(OR(ABS(J20)&gt;=50%,I20&gt;=150%),"异常","关注"))</f>
        <v/>
      </c>
      <c r="L20" s="7"/>
    </row>
    <row r="21" customHeight="1" spans="2:12">
      <c r="B21" s="88" t="s">
        <v>311</v>
      </c>
      <c r="C21" s="88" t="s">
        <v>312</v>
      </c>
      <c r="D21" s="89"/>
      <c r="E21" s="89"/>
      <c r="F21" s="90">
        <f t="shared" si="4"/>
        <v>0</v>
      </c>
      <c r="G21" s="89"/>
      <c r="H21" s="89"/>
      <c r="I21" s="90">
        <f t="shared" si="5"/>
        <v>0</v>
      </c>
      <c r="J21" s="90">
        <f t="shared" si="6"/>
        <v>0</v>
      </c>
      <c r="K21" s="100" t="str">
        <f>IF(AND(ABS(J21)&lt;20%,I21&lt;=150%),"",IF(OR(ABS(J21)&gt;=50%,I21&gt;=200%),"异常","关注"))</f>
        <v/>
      </c>
      <c r="L21" s="7"/>
    </row>
    <row r="22" customHeight="1" spans="2:12">
      <c r="B22" s="88" t="s">
        <v>313</v>
      </c>
      <c r="C22" s="88" t="s">
        <v>314</v>
      </c>
      <c r="D22" s="89"/>
      <c r="E22" s="89"/>
      <c r="F22" s="90">
        <f t="shared" si="4"/>
        <v>0</v>
      </c>
      <c r="G22" s="89"/>
      <c r="H22" s="89"/>
      <c r="I22" s="90">
        <f t="shared" si="5"/>
        <v>0</v>
      </c>
      <c r="J22" s="90">
        <f t="shared" si="6"/>
        <v>0</v>
      </c>
      <c r="K22" s="100" t="str">
        <f>IF(AND(ABS(J22)&lt;20%,I22&gt;=100%),"",IF(OR(ABS(J22)&gt;=50%,I22&lt;=50%),"异常","关注"))</f>
        <v>异常</v>
      </c>
      <c r="L22" s="7"/>
    </row>
    <row r="23" customHeight="1" spans="2:12">
      <c r="B23" s="88" t="s">
        <v>315</v>
      </c>
      <c r="C23" s="88" t="s">
        <v>316</v>
      </c>
      <c r="D23" s="89"/>
      <c r="E23" s="89"/>
      <c r="F23" s="90">
        <f t="shared" si="4"/>
        <v>0</v>
      </c>
      <c r="G23" s="89"/>
      <c r="H23" s="89"/>
      <c r="I23" s="90">
        <f t="shared" si="5"/>
        <v>0</v>
      </c>
      <c r="J23" s="90">
        <f t="shared" si="6"/>
        <v>0</v>
      </c>
      <c r="K23" s="100" t="str">
        <f>IF(AND(ABS(J23)&lt;20%,I23&gt;=100%),"",IF(OR(ABS(J23)&gt;=50%,I23&lt;=50%),"异常","关注"))</f>
        <v>异常</v>
      </c>
      <c r="L23" s="7"/>
    </row>
    <row r="24" customHeight="1" spans="2:12">
      <c r="B24" s="88" t="s">
        <v>317</v>
      </c>
      <c r="C24" s="88" t="s">
        <v>318</v>
      </c>
      <c r="D24" s="89"/>
      <c r="E24" s="89"/>
      <c r="F24" s="90">
        <f t="shared" si="4"/>
        <v>0</v>
      </c>
      <c r="G24" s="89"/>
      <c r="H24" s="89"/>
      <c r="I24" s="90">
        <f t="shared" si="5"/>
        <v>0</v>
      </c>
      <c r="J24" s="90">
        <f t="shared" si="6"/>
        <v>0</v>
      </c>
      <c r="K24" s="100" t="str">
        <f>IF(ABS(J24)&lt;20%,"",IF(ABS(J24)&lt;50%,"关注","异常"))</f>
        <v/>
      </c>
      <c r="L24" s="7"/>
    </row>
    <row r="25" customHeight="1" spans="2:12">
      <c r="B25" s="88" t="s">
        <v>319</v>
      </c>
      <c r="C25" s="88" t="s">
        <v>320</v>
      </c>
      <c r="D25" s="89"/>
      <c r="E25" s="89"/>
      <c r="F25" s="90">
        <f t="shared" si="4"/>
        <v>0</v>
      </c>
      <c r="G25" s="89"/>
      <c r="H25" s="89"/>
      <c r="I25" s="90">
        <f t="shared" si="5"/>
        <v>0</v>
      </c>
      <c r="J25" s="90">
        <f t="shared" si="6"/>
        <v>0</v>
      </c>
      <c r="K25" s="100" t="str">
        <f>IF(AND(ABS(J25)&lt;20%,I25&gt;=50%),"",IF(OR(ABS(J25)&gt;=50%,I25&lt;=30%),"异常","关注"))</f>
        <v>异常</v>
      </c>
      <c r="L25" s="7"/>
    </row>
    <row r="26" customHeight="1" spans="2:12">
      <c r="B26" s="85" t="s">
        <v>321</v>
      </c>
      <c r="C26" s="85"/>
      <c r="D26" s="87"/>
      <c r="E26" s="87"/>
      <c r="F26" s="91"/>
      <c r="G26" s="87"/>
      <c r="H26" s="87"/>
      <c r="I26" s="91"/>
      <c r="J26" s="91"/>
      <c r="K26" s="87"/>
      <c r="L26" s="7"/>
    </row>
    <row r="27" customHeight="1" spans="2:12">
      <c r="B27" s="88" t="s">
        <v>322</v>
      </c>
      <c r="C27" s="88" t="s">
        <v>323</v>
      </c>
      <c r="D27" s="89"/>
      <c r="E27" s="89"/>
      <c r="F27" s="90">
        <f>IF(E27=0,0,D27/E27)</f>
        <v>0</v>
      </c>
      <c r="G27" s="89"/>
      <c r="H27" s="89"/>
      <c r="I27" s="90">
        <f>IF(H27=0,0,G27/H27)</f>
        <v>0</v>
      </c>
      <c r="J27" s="90">
        <f t="shared" ref="J27:J32" si="7">IF(F27=0,0,(I27-F27)/F27)</f>
        <v>0</v>
      </c>
      <c r="K27" s="100" t="str">
        <f t="shared" ref="K27:K32" si="8">IF(ABS(J27)&lt;20%,"",IF(ABS(J27)&lt;50%,"关注","异常"))</f>
        <v/>
      </c>
      <c r="L27" s="7"/>
    </row>
    <row r="28" customHeight="1" spans="2:12">
      <c r="B28" s="88" t="s">
        <v>324</v>
      </c>
      <c r="C28" s="88" t="s">
        <v>325</v>
      </c>
      <c r="D28" s="89"/>
      <c r="E28" s="89"/>
      <c r="F28" s="90">
        <f>IF(E28=0,0,D28/E28)</f>
        <v>0</v>
      </c>
      <c r="G28" s="89"/>
      <c r="H28" s="89"/>
      <c r="I28" s="90">
        <f>IF(H28=0,0,G28/H28)</f>
        <v>0</v>
      </c>
      <c r="J28" s="90">
        <f t="shared" si="7"/>
        <v>0</v>
      </c>
      <c r="K28" s="100" t="str">
        <f t="shared" si="8"/>
        <v/>
      </c>
      <c r="L28" s="7"/>
    </row>
    <row r="29" customHeight="1" spans="2:12">
      <c r="B29" s="88" t="s">
        <v>326</v>
      </c>
      <c r="C29" s="88" t="s">
        <v>327</v>
      </c>
      <c r="D29" s="89"/>
      <c r="E29" s="89"/>
      <c r="F29" s="90">
        <f>IF(E29=0,0,D29/E29)</f>
        <v>0</v>
      </c>
      <c r="G29" s="89"/>
      <c r="H29" s="89"/>
      <c r="I29" s="90">
        <f>IF(H29=0,0,G29/H29)</f>
        <v>0</v>
      </c>
      <c r="J29" s="90">
        <f t="shared" si="7"/>
        <v>0</v>
      </c>
      <c r="K29" s="100" t="str">
        <f t="shared" si="8"/>
        <v/>
      </c>
      <c r="L29" s="7"/>
    </row>
    <row r="30" customHeight="1" spans="2:12">
      <c r="B30" s="88" t="s">
        <v>328</v>
      </c>
      <c r="C30" s="88" t="s">
        <v>329</v>
      </c>
      <c r="D30" s="89"/>
      <c r="E30" s="89"/>
      <c r="F30" s="90">
        <f>IF(E30=0,0,D30/E30)</f>
        <v>0</v>
      </c>
      <c r="G30" s="89"/>
      <c r="H30" s="89"/>
      <c r="I30" s="90">
        <f>IF(H30=0,0,G30/H30)</f>
        <v>0</v>
      </c>
      <c r="J30" s="90">
        <f t="shared" si="7"/>
        <v>0</v>
      </c>
      <c r="K30" s="100" t="str">
        <f t="shared" si="8"/>
        <v/>
      </c>
      <c r="L30" s="7"/>
    </row>
    <row r="31" customHeight="1" spans="2:12">
      <c r="B31" s="88" t="s">
        <v>330</v>
      </c>
      <c r="C31" s="88" t="s">
        <v>331</v>
      </c>
      <c r="D31" s="89"/>
      <c r="E31" s="89"/>
      <c r="F31" s="90">
        <f>IF(E31=0,0,D31/E31)</f>
        <v>0</v>
      </c>
      <c r="G31" s="89"/>
      <c r="H31" s="89"/>
      <c r="I31" s="90">
        <f>IF(H31=0,0,G31/H31)</f>
        <v>0</v>
      </c>
      <c r="J31" s="90">
        <f t="shared" si="7"/>
        <v>0</v>
      </c>
      <c r="K31" s="100" t="str">
        <f t="shared" si="8"/>
        <v/>
      </c>
      <c r="L31" s="7"/>
    </row>
    <row r="32" s="80" customFormat="1" customHeight="1" spans="1:12">
      <c r="A32" s="81"/>
      <c r="B32" s="88" t="s">
        <v>332</v>
      </c>
      <c r="C32" s="88" t="s">
        <v>333</v>
      </c>
      <c r="D32" s="89"/>
      <c r="E32" s="89"/>
      <c r="F32" s="92">
        <f>IF(OR(F30=0,F31=0),0,360/F30+360/F31)</f>
        <v>0</v>
      </c>
      <c r="G32" s="89"/>
      <c r="H32" s="89"/>
      <c r="I32" s="92">
        <f>IF(OR(I30=0,I31=0),0,360/I30+360/I31)</f>
        <v>0</v>
      </c>
      <c r="J32" s="90">
        <f t="shared" si="7"/>
        <v>0</v>
      </c>
      <c r="K32" s="89" t="str">
        <f t="shared" si="8"/>
        <v/>
      </c>
      <c r="L32" s="7"/>
    </row>
    <row r="33" customHeight="1" spans="2:12">
      <c r="B33" s="85" t="s">
        <v>334</v>
      </c>
      <c r="C33" s="85"/>
      <c r="D33" s="87"/>
      <c r="E33" s="87"/>
      <c r="F33" s="91"/>
      <c r="G33" s="87"/>
      <c r="H33" s="87"/>
      <c r="I33" s="91"/>
      <c r="J33" s="91"/>
      <c r="K33" s="87"/>
      <c r="L33" s="7"/>
    </row>
    <row r="34" customHeight="1" spans="2:12">
      <c r="B34" s="88" t="s">
        <v>335</v>
      </c>
      <c r="C34" s="88" t="s">
        <v>336</v>
      </c>
      <c r="D34" s="89"/>
      <c r="E34" s="89"/>
      <c r="F34" s="90">
        <f>IF(E34=0,0,D34/E34)</f>
        <v>0</v>
      </c>
      <c r="G34" s="89"/>
      <c r="H34" s="89"/>
      <c r="I34" s="90">
        <f>IF(H34=0,0,G34/H34)</f>
        <v>0</v>
      </c>
      <c r="J34" s="90">
        <f>IF(F34=0,0,(I34-F34)/F34)</f>
        <v>0</v>
      </c>
      <c r="K34" s="100" t="str">
        <f>IF(ABS(J34)&lt;20%,"",IF(ABS(J34)&lt;50%,"关注","异常"))</f>
        <v/>
      </c>
      <c r="L34" s="7"/>
    </row>
    <row r="35" customHeight="1" spans="2:12">
      <c r="B35" s="88" t="s">
        <v>337</v>
      </c>
      <c r="C35" s="88" t="s">
        <v>338</v>
      </c>
      <c r="D35" s="89"/>
      <c r="E35" s="93"/>
      <c r="F35" s="90">
        <f>IF(E35=0,0,D35/E35)</f>
        <v>0</v>
      </c>
      <c r="G35" s="89"/>
      <c r="H35" s="93"/>
      <c r="I35" s="90">
        <f>IF(H35=0,0,G35/H35)</f>
        <v>0</v>
      </c>
      <c r="J35" s="90">
        <f>IF(F35=0,0,(I35-F35)/F35)</f>
        <v>0</v>
      </c>
      <c r="K35" s="100" t="str">
        <f>IF(ABS(J35)&lt;20%,"",IF(ABS(J35)&lt;50%,"关注","异常"))</f>
        <v/>
      </c>
      <c r="L35" s="7"/>
    </row>
    <row r="36" customHeight="1" spans="2:12">
      <c r="B36" s="88" t="s">
        <v>339</v>
      </c>
      <c r="C36" s="88" t="s">
        <v>340</v>
      </c>
      <c r="D36" s="89"/>
      <c r="E36" s="89"/>
      <c r="F36" s="90">
        <f>IF(E36=0,0,D36/E36)</f>
        <v>0</v>
      </c>
      <c r="G36" s="89"/>
      <c r="H36" s="89"/>
      <c r="I36" s="90">
        <f>IF(H36=0,0,G36/H36)</f>
        <v>0</v>
      </c>
      <c r="J36" s="90">
        <f>IF(F36=0,0,(I36-F36)/F36)</f>
        <v>0</v>
      </c>
      <c r="K36" s="100" t="str">
        <f>IF(ABS(J36)&lt;20%,"",IF(ABS(J36)&lt;50%,"关注","异常"))</f>
        <v/>
      </c>
      <c r="L36" s="7"/>
    </row>
    <row r="37" customHeight="1" spans="2:12">
      <c r="B37" s="88" t="s">
        <v>341</v>
      </c>
      <c r="C37" s="88" t="s">
        <v>342</v>
      </c>
      <c r="D37" s="89"/>
      <c r="E37" s="89"/>
      <c r="F37" s="90">
        <f>IF(E37=0,0,D37/E37)</f>
        <v>0</v>
      </c>
      <c r="G37" s="89"/>
      <c r="H37" s="89"/>
      <c r="I37" s="90">
        <f>IF(H37=0,0,G37/H37)</f>
        <v>0</v>
      </c>
      <c r="J37" s="90">
        <f>IF(F37=0,0,(I37-F37)/F37)</f>
        <v>0</v>
      </c>
      <c r="K37" s="100" t="str">
        <f>IF(ABS(J37)&lt;20%,"",IF(ABS(J37)&lt;50%,"关注","异常"))</f>
        <v/>
      </c>
      <c r="L37" s="7"/>
    </row>
    <row r="38" customHeight="1" spans="2:12">
      <c r="B38" s="94"/>
      <c r="C38" s="94"/>
      <c r="D38" s="95"/>
      <c r="E38" s="95"/>
      <c r="F38" s="95"/>
      <c r="G38" s="95"/>
      <c r="H38" s="95"/>
      <c r="I38" s="95"/>
      <c r="J38" s="95"/>
      <c r="K38" s="95"/>
      <c r="L38" s="7"/>
    </row>
    <row r="39" customHeight="1" spans="2:12">
      <c r="B39" s="94" t="s">
        <v>343</v>
      </c>
      <c r="C39" s="94"/>
      <c r="D39" s="95"/>
      <c r="E39" s="95"/>
      <c r="F39" s="95"/>
      <c r="G39" s="95"/>
      <c r="H39" s="95"/>
      <c r="I39" s="95"/>
      <c r="J39" s="95"/>
      <c r="K39" s="95"/>
      <c r="L39" s="7"/>
    </row>
    <row r="40" customHeight="1" spans="2:12">
      <c r="B40" s="94" t="s">
        <v>344</v>
      </c>
      <c r="C40" s="94"/>
      <c r="D40" s="95"/>
      <c r="E40" s="95"/>
      <c r="F40" s="95"/>
      <c r="G40" s="95"/>
      <c r="H40" s="95"/>
      <c r="I40" s="95"/>
      <c r="J40" s="95"/>
      <c r="K40" s="95"/>
      <c r="L40" s="7"/>
    </row>
    <row r="41" customHeight="1" spans="2:12">
      <c r="B41" s="94" t="s">
        <v>345</v>
      </c>
      <c r="C41" s="94"/>
      <c r="D41" s="95"/>
      <c r="E41" s="95"/>
      <c r="F41" s="95"/>
      <c r="G41" s="95"/>
      <c r="H41" s="95"/>
      <c r="I41" s="95"/>
      <c r="J41" s="95"/>
      <c r="K41" s="95"/>
      <c r="L41" s="7"/>
    </row>
    <row r="42" customHeight="1" spans="2:12">
      <c r="B42" s="94"/>
      <c r="C42" s="94"/>
      <c r="D42" s="95"/>
      <c r="E42" s="95"/>
      <c r="F42" s="95"/>
      <c r="G42" s="95"/>
      <c r="H42" s="95"/>
      <c r="I42" s="95"/>
      <c r="J42" s="95"/>
      <c r="K42" s="95"/>
      <c r="L42" s="7"/>
    </row>
    <row r="43" customHeight="1" spans="2:12">
      <c r="B43" s="96" t="s">
        <v>346</v>
      </c>
      <c r="C43" s="94"/>
      <c r="D43" s="95"/>
      <c r="E43" s="95"/>
      <c r="F43" s="95"/>
      <c r="G43" s="95"/>
      <c r="H43" s="95"/>
      <c r="I43" s="95"/>
      <c r="J43" s="95"/>
      <c r="K43" s="95"/>
      <c r="L43" s="7"/>
    </row>
    <row r="44" customHeight="1" spans="2:12">
      <c r="B44" s="97" t="s">
        <v>347</v>
      </c>
      <c r="C44" s="98"/>
      <c r="D44" s="95"/>
      <c r="E44" s="95"/>
      <c r="F44" s="95"/>
      <c r="G44" s="95"/>
      <c r="H44" s="95"/>
      <c r="I44" s="95"/>
      <c r="J44" s="95"/>
      <c r="K44" s="95"/>
      <c r="L44" s="7"/>
    </row>
    <row r="45" customHeight="1" spans="2:1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7"/>
    </row>
    <row r="46" customHeight="1" spans="2:1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7"/>
    </row>
    <row r="47" customHeight="1" spans="2:1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7"/>
    </row>
    <row r="48" customHeight="1" spans="2:12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7"/>
    </row>
    <row r="49" customHeight="1" spans="2:1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7"/>
    </row>
    <row r="50" customHeight="1" spans="2:1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7"/>
    </row>
    <row r="51" customHeight="1" spans="2:1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7"/>
    </row>
    <row r="52" customHeight="1" spans="2:1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7"/>
    </row>
    <row r="53" customHeight="1" spans="2:12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7"/>
    </row>
    <row r="54" customHeight="1" spans="2:1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7"/>
    </row>
    <row r="55" customHeight="1" spans="2:12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7"/>
    </row>
    <row r="56" customHeight="1" spans="2:1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7"/>
    </row>
    <row r="57" customHeight="1" spans="2:1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7"/>
    </row>
    <row r="58" customHeight="1" spans="2:1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7"/>
    </row>
    <row r="59" customHeight="1" spans="2:1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7"/>
    </row>
    <row r="60" customHeight="1" spans="2:1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7"/>
    </row>
    <row r="61" customHeight="1" spans="2:1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7"/>
    </row>
    <row r="62" customHeight="1" spans="2:1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7"/>
    </row>
    <row r="63" customHeight="1" spans="2:1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7"/>
    </row>
    <row r="64" customHeight="1" spans="2:1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7"/>
    </row>
    <row r="65" customHeight="1" spans="2:1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7"/>
    </row>
    <row r="66" customHeight="1" spans="2:1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7"/>
    </row>
    <row r="67" customHeight="1" spans="2:1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7"/>
    </row>
    <row r="68" customHeight="1" spans="2:1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7"/>
    </row>
    <row r="69" customHeight="1" spans="2:1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7"/>
    </row>
    <row r="70" customHeight="1" spans="2:1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7"/>
    </row>
    <row r="71" customHeight="1" spans="2:1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7"/>
    </row>
    <row r="72" customHeight="1" spans="2:12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7"/>
    </row>
    <row r="73" customHeight="1" spans="2:12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7"/>
    </row>
    <row r="74" customHeight="1" spans="2:12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7"/>
    </row>
    <row r="75" customHeight="1" spans="2:12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7"/>
    </row>
    <row r="76" customHeight="1" spans="2:12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7"/>
    </row>
    <row r="77" customHeight="1" spans="2:12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7"/>
    </row>
    <row r="78" customHeight="1" spans="2:12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7"/>
    </row>
    <row r="79" customHeight="1" spans="2:12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7"/>
    </row>
    <row r="80" customHeight="1" spans="2:12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7"/>
    </row>
    <row r="81" customHeight="1" spans="2:12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7"/>
    </row>
    <row r="82" customHeight="1" spans="2:1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7"/>
    </row>
    <row r="83" customHeight="1" spans="2:12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7"/>
    </row>
    <row r="84" customHeight="1" spans="2:12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7"/>
    </row>
    <row r="85" customHeight="1" spans="2:12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7"/>
    </row>
    <row r="86" customHeight="1" spans="2:12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7"/>
    </row>
    <row r="87" customHeight="1" spans="2:12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7"/>
    </row>
    <row r="88" customHeight="1" spans="2:12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7"/>
    </row>
    <row r="89" customHeight="1" spans="2:1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7"/>
    </row>
    <row r="90" customHeight="1" spans="2:1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7"/>
    </row>
    <row r="91" customHeight="1" spans="2:12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7"/>
    </row>
    <row r="92" customHeight="1" spans="2:12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7"/>
    </row>
    <row r="93" customHeight="1" spans="2:12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7"/>
    </row>
    <row r="94" customHeight="1" spans="2:12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7"/>
    </row>
    <row r="95" customHeight="1" spans="2:12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7"/>
    </row>
    <row r="96" customHeight="1" spans="2:12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7"/>
    </row>
    <row r="97" customHeight="1" spans="2:12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7"/>
    </row>
    <row r="98" customHeight="1" spans="2:12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7"/>
    </row>
    <row r="99" customHeight="1" spans="2:12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7"/>
    </row>
    <row r="100" customHeight="1" spans="2:12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7"/>
    </row>
    <row r="101" customHeight="1" spans="2:12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7"/>
    </row>
    <row r="102" customHeight="1" spans="2:12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7"/>
    </row>
    <row r="103" customHeight="1" spans="2:12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7"/>
    </row>
    <row r="104" customHeight="1" spans="2:12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7"/>
    </row>
    <row r="105" customHeight="1" spans="2:12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7"/>
    </row>
    <row r="106" customHeight="1" spans="2:12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7"/>
    </row>
    <row r="107" customHeight="1" spans="2:12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7"/>
    </row>
    <row r="108" customHeight="1" spans="2:12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7"/>
    </row>
    <row r="109" customHeight="1" spans="2:12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7"/>
    </row>
    <row r="110" customHeight="1" spans="6:11">
      <c r="F110" s="95"/>
      <c r="G110" s="95"/>
      <c r="H110" s="95"/>
      <c r="I110" s="95"/>
      <c r="J110" s="95"/>
      <c r="K110" s="95"/>
    </row>
    <row r="111" customHeight="1" spans="6:11">
      <c r="F111" s="95"/>
      <c r="G111" s="95"/>
      <c r="H111" s="95"/>
      <c r="I111" s="95"/>
      <c r="J111" s="95"/>
      <c r="K111" s="95"/>
    </row>
    <row r="112" customHeight="1" spans="6:11">
      <c r="F112" s="95"/>
      <c r="G112" s="95"/>
      <c r="H112" s="95"/>
      <c r="I112" s="95"/>
      <c r="J112" s="95"/>
      <c r="K112" s="95"/>
    </row>
    <row r="113" customHeight="1" spans="6:11">
      <c r="F113" s="95"/>
      <c r="G113" s="95"/>
      <c r="H113" s="95"/>
      <c r="I113" s="95"/>
      <c r="J113" s="95"/>
      <c r="K113" s="95"/>
    </row>
    <row r="114" customHeight="1" spans="6:11">
      <c r="F114" s="95"/>
      <c r="G114" s="95"/>
      <c r="H114" s="95"/>
      <c r="I114" s="95"/>
      <c r="J114" s="95"/>
      <c r="K114" s="95"/>
    </row>
    <row r="115" customHeight="1" spans="6:11">
      <c r="F115" s="95"/>
      <c r="G115" s="95"/>
      <c r="H115" s="95"/>
      <c r="I115" s="95"/>
      <c r="J115" s="95"/>
      <c r="K115" s="95"/>
    </row>
    <row r="116" customHeight="1" spans="6:11">
      <c r="F116" s="95"/>
      <c r="G116" s="95"/>
      <c r="H116" s="95"/>
      <c r="I116" s="95"/>
      <c r="J116" s="95"/>
      <c r="K116" s="95"/>
    </row>
    <row r="117" customHeight="1" spans="6:11">
      <c r="F117" s="95"/>
      <c r="G117" s="95"/>
      <c r="H117" s="95"/>
      <c r="I117" s="95"/>
      <c r="J117" s="95"/>
      <c r="K117" s="95"/>
    </row>
    <row r="118" customHeight="1" spans="6:11">
      <c r="F118" s="95"/>
      <c r="G118" s="95"/>
      <c r="H118" s="95"/>
      <c r="I118" s="95"/>
      <c r="J118" s="95"/>
      <c r="K118" s="95"/>
    </row>
    <row r="119" customHeight="1" spans="6:11">
      <c r="F119" s="95"/>
      <c r="G119" s="95"/>
      <c r="H119" s="95"/>
      <c r="I119" s="95"/>
      <c r="J119" s="95"/>
      <c r="K119" s="95"/>
    </row>
    <row r="120" customHeight="1" spans="6:11">
      <c r="F120" s="95"/>
      <c r="G120" s="95"/>
      <c r="H120" s="95"/>
      <c r="I120" s="95"/>
      <c r="J120" s="95"/>
      <c r="K120" s="95"/>
    </row>
    <row r="121" customHeight="1" spans="6:11">
      <c r="F121" s="95"/>
      <c r="G121" s="95"/>
      <c r="H121" s="95"/>
      <c r="I121" s="95"/>
      <c r="J121" s="95"/>
      <c r="K121" s="95"/>
    </row>
    <row r="122" customHeight="1" spans="6:11">
      <c r="F122" s="95"/>
      <c r="G122" s="95"/>
      <c r="H122" s="95"/>
      <c r="I122" s="95"/>
      <c r="J122" s="95"/>
      <c r="K122" s="95"/>
    </row>
    <row r="123" customHeight="1" spans="6:11">
      <c r="F123" s="95"/>
      <c r="G123" s="95"/>
      <c r="H123" s="95"/>
      <c r="I123" s="95"/>
      <c r="J123" s="95"/>
      <c r="K123" s="95"/>
    </row>
    <row r="124" customHeight="1" spans="6:11">
      <c r="F124" s="95"/>
      <c r="G124" s="95"/>
      <c r="H124" s="95"/>
      <c r="I124" s="95"/>
      <c r="J124" s="95"/>
      <c r="K124" s="95"/>
    </row>
    <row r="125" customHeight="1" spans="6:11">
      <c r="F125" s="95"/>
      <c r="G125" s="95"/>
      <c r="H125" s="95"/>
      <c r="I125" s="95"/>
      <c r="J125" s="95"/>
      <c r="K125" s="95"/>
    </row>
    <row r="126" customHeight="1" spans="6:11">
      <c r="F126" s="95"/>
      <c r="G126" s="95"/>
      <c r="H126" s="95"/>
      <c r="I126" s="95"/>
      <c r="J126" s="95"/>
      <c r="K126" s="95"/>
    </row>
    <row r="127" customHeight="1" spans="6:11">
      <c r="F127" s="95"/>
      <c r="G127" s="95"/>
      <c r="H127" s="95"/>
      <c r="I127" s="95"/>
      <c r="J127" s="95"/>
      <c r="K127" s="95"/>
    </row>
    <row r="128" customHeight="1" spans="6:11">
      <c r="F128" s="95"/>
      <c r="G128" s="95"/>
      <c r="H128" s="95"/>
      <c r="I128" s="95"/>
      <c r="J128" s="95"/>
      <c r="K128" s="95"/>
    </row>
    <row r="129" customHeight="1" spans="6:11">
      <c r="F129" s="95"/>
      <c r="G129" s="95"/>
      <c r="H129" s="95"/>
      <c r="I129" s="95"/>
      <c r="J129" s="95"/>
      <c r="K129" s="95"/>
    </row>
    <row r="130" customHeight="1" spans="6:11">
      <c r="F130" s="95"/>
      <c r="G130" s="95"/>
      <c r="H130" s="95"/>
      <c r="I130" s="95"/>
      <c r="J130" s="95"/>
      <c r="K130" s="95"/>
    </row>
    <row r="131" customHeight="1" spans="6:11">
      <c r="F131" s="95"/>
      <c r="G131" s="95"/>
      <c r="H131" s="95"/>
      <c r="I131" s="95"/>
      <c r="J131" s="95"/>
      <c r="K131" s="95"/>
    </row>
    <row r="132" customHeight="1" spans="6:11">
      <c r="F132" s="95"/>
      <c r="G132" s="95"/>
      <c r="H132" s="95"/>
      <c r="I132" s="95"/>
      <c r="J132" s="95"/>
      <c r="K132" s="95"/>
    </row>
    <row r="133" customHeight="1" spans="6:11">
      <c r="F133" s="95"/>
      <c r="G133" s="95"/>
      <c r="H133" s="95"/>
      <c r="I133" s="95"/>
      <c r="J133" s="95"/>
      <c r="K133" s="95"/>
    </row>
    <row r="134" customHeight="1" spans="6:11">
      <c r="F134" s="95"/>
      <c r="G134" s="95"/>
      <c r="H134" s="95"/>
      <c r="I134" s="95"/>
      <c r="J134" s="95"/>
      <c r="K134" s="95"/>
    </row>
    <row r="135" customHeight="1" spans="6:11">
      <c r="F135" s="95"/>
      <c r="G135" s="95"/>
      <c r="H135" s="95"/>
      <c r="I135" s="95"/>
      <c r="J135" s="95"/>
      <c r="K135" s="95"/>
    </row>
    <row r="136" customHeight="1" spans="6:11">
      <c r="F136" s="95"/>
      <c r="G136" s="95"/>
      <c r="H136" s="95"/>
      <c r="I136" s="95"/>
      <c r="J136" s="95"/>
      <c r="K136" s="95"/>
    </row>
    <row r="137" customHeight="1" spans="6:11">
      <c r="F137" s="95"/>
      <c r="G137" s="95"/>
      <c r="H137" s="95"/>
      <c r="I137" s="95"/>
      <c r="J137" s="95"/>
      <c r="K137" s="95"/>
    </row>
    <row r="138" customHeight="1" spans="6:11">
      <c r="F138" s="95"/>
      <c r="G138" s="95"/>
      <c r="H138" s="95"/>
      <c r="I138" s="95"/>
      <c r="J138" s="95"/>
      <c r="K138" s="95"/>
    </row>
    <row r="139" customHeight="1" spans="6:11">
      <c r="F139" s="95"/>
      <c r="G139" s="95"/>
      <c r="H139" s="95"/>
      <c r="I139" s="95"/>
      <c r="J139" s="95"/>
      <c r="K139" s="95"/>
    </row>
    <row r="140" customHeight="1" spans="6:11">
      <c r="F140" s="95"/>
      <c r="G140" s="95"/>
      <c r="H140" s="95"/>
      <c r="I140" s="95"/>
      <c r="J140" s="95"/>
      <c r="K140" s="95"/>
    </row>
    <row r="141" customHeight="1" spans="6:11">
      <c r="F141" s="95"/>
      <c r="G141" s="95"/>
      <c r="H141" s="95"/>
      <c r="I141" s="95"/>
      <c r="J141" s="95"/>
      <c r="K141" s="95"/>
    </row>
    <row r="142" customHeight="1" spans="6:11">
      <c r="F142" s="95"/>
      <c r="G142" s="95"/>
      <c r="H142" s="95"/>
      <c r="I142" s="95"/>
      <c r="J142" s="95"/>
      <c r="K142" s="95"/>
    </row>
    <row r="143" customHeight="1" spans="6:11">
      <c r="F143" s="95"/>
      <c r="G143" s="95"/>
      <c r="H143" s="95"/>
      <c r="I143" s="95"/>
      <c r="J143" s="95"/>
      <c r="K143" s="95"/>
    </row>
    <row r="144" customHeight="1" spans="6:11">
      <c r="F144" s="95"/>
      <c r="G144" s="95"/>
      <c r="H144" s="95"/>
      <c r="I144" s="95"/>
      <c r="J144" s="95"/>
      <c r="K144" s="95"/>
    </row>
    <row r="145" customHeight="1" spans="6:11">
      <c r="F145" s="95"/>
      <c r="G145" s="95"/>
      <c r="H145" s="95"/>
      <c r="I145" s="95"/>
      <c r="J145" s="95"/>
      <c r="K145" s="95"/>
    </row>
    <row r="146" customHeight="1" spans="6:11">
      <c r="F146" s="95"/>
      <c r="G146" s="95"/>
      <c r="H146" s="95"/>
      <c r="I146" s="95"/>
      <c r="J146" s="95"/>
      <c r="K146" s="95"/>
    </row>
    <row r="147" customHeight="1" spans="6:11">
      <c r="F147" s="95"/>
      <c r="G147" s="95"/>
      <c r="H147" s="95"/>
      <c r="I147" s="95"/>
      <c r="J147" s="95"/>
      <c r="K147" s="95"/>
    </row>
    <row r="148" customHeight="1" spans="6:11">
      <c r="F148" s="95"/>
      <c r="G148" s="95"/>
      <c r="H148" s="95"/>
      <c r="I148" s="95"/>
      <c r="J148" s="95"/>
      <c r="K148" s="95"/>
    </row>
    <row r="149" customHeight="1" spans="6:11">
      <c r="F149" s="95"/>
      <c r="G149" s="95"/>
      <c r="H149" s="95"/>
      <c r="I149" s="95"/>
      <c r="J149" s="95"/>
      <c r="K149" s="95"/>
    </row>
    <row r="150" customHeight="1" spans="6:11">
      <c r="F150" s="95"/>
      <c r="G150" s="95"/>
      <c r="H150" s="95"/>
      <c r="I150" s="95"/>
      <c r="J150" s="95"/>
      <c r="K150" s="95"/>
    </row>
    <row r="151" customHeight="1" spans="6:11">
      <c r="F151" s="95"/>
      <c r="G151" s="95"/>
      <c r="H151" s="95"/>
      <c r="I151" s="95"/>
      <c r="J151" s="95"/>
      <c r="K151" s="95"/>
    </row>
    <row r="152" customHeight="1" spans="6:11">
      <c r="F152" s="95"/>
      <c r="G152" s="95"/>
      <c r="H152" s="95"/>
      <c r="I152" s="95"/>
      <c r="J152" s="95"/>
      <c r="K152" s="95"/>
    </row>
    <row r="153" customHeight="1" spans="6:11">
      <c r="F153" s="95"/>
      <c r="G153" s="95"/>
      <c r="H153" s="95"/>
      <c r="I153" s="95"/>
      <c r="J153" s="95"/>
      <c r="K153" s="95"/>
    </row>
    <row r="154" customHeight="1" spans="6:11">
      <c r="F154" s="95"/>
      <c r="G154" s="95"/>
      <c r="H154" s="95"/>
      <c r="I154" s="95"/>
      <c r="J154" s="95"/>
      <c r="K154" s="95"/>
    </row>
    <row r="155" customHeight="1" spans="6:11">
      <c r="F155" s="95"/>
      <c r="G155" s="95"/>
      <c r="H155" s="95"/>
      <c r="I155" s="95"/>
      <c r="J155" s="95"/>
      <c r="K155" s="95"/>
    </row>
    <row r="156" customHeight="1" spans="6:11">
      <c r="F156" s="95"/>
      <c r="G156" s="95"/>
      <c r="H156" s="95"/>
      <c r="I156" s="95"/>
      <c r="J156" s="95"/>
      <c r="K156" s="95"/>
    </row>
    <row r="157" customHeight="1" spans="6:11">
      <c r="F157" s="95"/>
      <c r="G157" s="95"/>
      <c r="H157" s="95"/>
      <c r="I157" s="95"/>
      <c r="J157" s="95"/>
      <c r="K157" s="95"/>
    </row>
    <row r="158" customHeight="1" spans="6:11">
      <c r="F158" s="95"/>
      <c r="G158" s="95"/>
      <c r="H158" s="95"/>
      <c r="I158" s="95"/>
      <c r="J158" s="95"/>
      <c r="K158" s="95"/>
    </row>
    <row r="159" customHeight="1" spans="6:11">
      <c r="F159" s="95"/>
      <c r="G159" s="95"/>
      <c r="H159" s="95"/>
      <c r="I159" s="95"/>
      <c r="J159" s="95"/>
      <c r="K159" s="95"/>
    </row>
    <row r="160" customHeight="1" spans="6:11">
      <c r="F160" s="95"/>
      <c r="G160" s="95"/>
      <c r="H160" s="95"/>
      <c r="I160" s="95"/>
      <c r="J160" s="95"/>
      <c r="K160" s="95"/>
    </row>
    <row r="161" customHeight="1" spans="6:11">
      <c r="F161" s="95"/>
      <c r="G161" s="95"/>
      <c r="H161" s="95"/>
      <c r="I161" s="95"/>
      <c r="J161" s="95"/>
      <c r="K161" s="95"/>
    </row>
    <row r="162" customHeight="1" spans="6:11">
      <c r="F162" s="95"/>
      <c r="G162" s="95"/>
      <c r="H162" s="95"/>
      <c r="I162" s="95"/>
      <c r="J162" s="95"/>
      <c r="K162" s="95"/>
    </row>
    <row r="163" customHeight="1" spans="6:11">
      <c r="F163" s="95"/>
      <c r="G163" s="95"/>
      <c r="H163" s="95"/>
      <c r="I163" s="95"/>
      <c r="J163" s="95"/>
      <c r="K163" s="95"/>
    </row>
    <row r="164" customHeight="1" spans="6:11">
      <c r="F164" s="95"/>
      <c r="G164" s="95"/>
      <c r="H164" s="95"/>
      <c r="I164" s="95"/>
      <c r="J164" s="95"/>
      <c r="K164" s="95"/>
    </row>
    <row r="165" customHeight="1" spans="6:11">
      <c r="F165" s="95"/>
      <c r="G165" s="95"/>
      <c r="H165" s="95"/>
      <c r="I165" s="95"/>
      <c r="J165" s="95"/>
      <c r="K165" s="95"/>
    </row>
    <row r="166" customHeight="1" spans="6:11">
      <c r="F166" s="95"/>
      <c r="G166" s="95"/>
      <c r="H166" s="95"/>
      <c r="I166" s="95"/>
      <c r="J166" s="95"/>
      <c r="K166" s="95"/>
    </row>
    <row r="167" customHeight="1" spans="6:11">
      <c r="F167" s="95"/>
      <c r="G167" s="95"/>
      <c r="H167" s="95"/>
      <c r="I167" s="95"/>
      <c r="J167" s="95"/>
      <c r="K167" s="95"/>
    </row>
    <row r="168" customHeight="1" spans="6:11">
      <c r="F168" s="95"/>
      <c r="G168" s="95"/>
      <c r="H168" s="95"/>
      <c r="I168" s="95"/>
      <c r="J168" s="95"/>
      <c r="K168" s="95"/>
    </row>
    <row r="169" customHeight="1" spans="6:11">
      <c r="F169" s="95"/>
      <c r="G169" s="95"/>
      <c r="H169" s="95"/>
      <c r="I169" s="95"/>
      <c r="J169" s="95"/>
      <c r="K169" s="95"/>
    </row>
    <row r="170" customHeight="1" spans="6:11">
      <c r="F170" s="95"/>
      <c r="G170" s="95"/>
      <c r="H170" s="95"/>
      <c r="I170" s="95"/>
      <c r="J170" s="95"/>
      <c r="K170" s="95"/>
    </row>
    <row r="171" customHeight="1" spans="6:11">
      <c r="F171" s="95"/>
      <c r="G171" s="95"/>
      <c r="H171" s="95"/>
      <c r="I171" s="95"/>
      <c r="J171" s="95"/>
      <c r="K171" s="95"/>
    </row>
    <row r="172" customHeight="1" spans="6:11">
      <c r="F172" s="95"/>
      <c r="G172" s="95"/>
      <c r="H172" s="95"/>
      <c r="I172" s="95"/>
      <c r="J172" s="95"/>
      <c r="K172" s="95"/>
    </row>
    <row r="173" customHeight="1" spans="6:11">
      <c r="F173" s="95"/>
      <c r="G173" s="95"/>
      <c r="H173" s="95"/>
      <c r="I173" s="95"/>
      <c r="J173" s="95"/>
      <c r="K173" s="95"/>
    </row>
    <row r="174" customHeight="1" spans="6:11">
      <c r="F174" s="95"/>
      <c r="G174" s="95"/>
      <c r="H174" s="95"/>
      <c r="I174" s="95"/>
      <c r="J174" s="95"/>
      <c r="K174" s="95"/>
    </row>
    <row r="175" customHeight="1" spans="6:11">
      <c r="F175" s="95"/>
      <c r="G175" s="95"/>
      <c r="H175" s="95"/>
      <c r="I175" s="95"/>
      <c r="J175" s="95"/>
      <c r="K175" s="95"/>
    </row>
    <row r="176" customHeight="1" spans="6:11">
      <c r="F176" s="95"/>
      <c r="G176" s="95"/>
      <c r="H176" s="95"/>
      <c r="I176" s="95"/>
      <c r="J176" s="95"/>
      <c r="K176" s="95"/>
    </row>
    <row r="177" customHeight="1" spans="6:11">
      <c r="F177" s="95"/>
      <c r="G177" s="95"/>
      <c r="H177" s="95"/>
      <c r="I177" s="95"/>
      <c r="J177" s="95"/>
      <c r="K177" s="95"/>
    </row>
    <row r="178" customHeight="1" spans="6:11">
      <c r="F178" s="95"/>
      <c r="G178" s="95"/>
      <c r="H178" s="95"/>
      <c r="I178" s="95"/>
      <c r="J178" s="95"/>
      <c r="K178" s="95"/>
    </row>
    <row r="179" customHeight="1" spans="6:11">
      <c r="F179" s="95"/>
      <c r="G179" s="95"/>
      <c r="H179" s="95"/>
      <c r="I179" s="95"/>
      <c r="J179" s="95"/>
      <c r="K179" s="95"/>
    </row>
    <row r="180" customHeight="1" spans="6:11">
      <c r="F180" s="95"/>
      <c r="G180" s="95"/>
      <c r="H180" s="95"/>
      <c r="I180" s="95"/>
      <c r="J180" s="95"/>
      <c r="K180" s="95"/>
    </row>
    <row r="181" customHeight="1" spans="6:11">
      <c r="F181" s="95"/>
      <c r="G181" s="95"/>
      <c r="H181" s="95"/>
      <c r="I181" s="95"/>
      <c r="J181" s="95"/>
      <c r="K181" s="95"/>
    </row>
    <row r="182" customHeight="1" spans="6:11">
      <c r="F182" s="95"/>
      <c r="G182" s="95"/>
      <c r="H182" s="95"/>
      <c r="I182" s="95"/>
      <c r="J182" s="95"/>
      <c r="K182" s="95"/>
    </row>
    <row r="183" customHeight="1" spans="6:11">
      <c r="F183" s="95"/>
      <c r="G183" s="95"/>
      <c r="H183" s="95"/>
      <c r="I183" s="95"/>
      <c r="J183" s="95"/>
      <c r="K183" s="95"/>
    </row>
    <row r="184" customHeight="1" spans="6:11">
      <c r="F184" s="95"/>
      <c r="G184" s="95"/>
      <c r="H184" s="95"/>
      <c r="I184" s="95"/>
      <c r="J184" s="95"/>
      <c r="K184" s="95"/>
    </row>
    <row r="185" customHeight="1" spans="6:11">
      <c r="F185" s="95"/>
      <c r="G185" s="95"/>
      <c r="H185" s="95"/>
      <c r="I185" s="95"/>
      <c r="J185" s="95"/>
      <c r="K185" s="95"/>
    </row>
    <row r="186" customHeight="1" spans="6:11">
      <c r="F186" s="95"/>
      <c r="G186" s="95"/>
      <c r="H186" s="95"/>
      <c r="I186" s="95"/>
      <c r="J186" s="95"/>
      <c r="K186" s="95"/>
    </row>
    <row r="187" customHeight="1" spans="6:11">
      <c r="F187" s="95"/>
      <c r="G187" s="95"/>
      <c r="H187" s="95"/>
      <c r="I187" s="95"/>
      <c r="J187" s="95"/>
      <c r="K187" s="95"/>
    </row>
    <row r="188" customHeight="1" spans="6:11">
      <c r="F188" s="95"/>
      <c r="G188" s="95"/>
      <c r="H188" s="95"/>
      <c r="I188" s="95"/>
      <c r="J188" s="95"/>
      <c r="K188" s="95"/>
    </row>
    <row r="189" customHeight="1" spans="6:11">
      <c r="F189" s="95"/>
      <c r="G189" s="95"/>
      <c r="H189" s="95"/>
      <c r="I189" s="95"/>
      <c r="J189" s="95"/>
      <c r="K189" s="95"/>
    </row>
    <row r="190" customHeight="1" spans="6:11">
      <c r="F190" s="95"/>
      <c r="G190" s="95"/>
      <c r="H190" s="95"/>
      <c r="I190" s="95"/>
      <c r="J190" s="95"/>
      <c r="K190" s="95"/>
    </row>
    <row r="191" customHeight="1" spans="6:11">
      <c r="F191" s="95"/>
      <c r="G191" s="95"/>
      <c r="H191" s="95"/>
      <c r="I191" s="95"/>
      <c r="J191" s="95"/>
      <c r="K191" s="95"/>
    </row>
    <row r="192" customHeight="1" spans="6:11">
      <c r="F192" s="95"/>
      <c r="G192" s="95"/>
      <c r="H192" s="95"/>
      <c r="I192" s="95"/>
      <c r="J192" s="95"/>
      <c r="K192" s="95"/>
    </row>
    <row r="193" customHeight="1" spans="6:11">
      <c r="F193" s="95"/>
      <c r="G193" s="95"/>
      <c r="H193" s="95"/>
      <c r="I193" s="95"/>
      <c r="J193" s="95"/>
      <c r="K193" s="95"/>
    </row>
    <row r="194" customHeight="1" spans="6:11">
      <c r="F194" s="95"/>
      <c r="G194" s="95"/>
      <c r="H194" s="95"/>
      <c r="I194" s="95"/>
      <c r="J194" s="95"/>
      <c r="K194" s="95"/>
    </row>
    <row r="195" customHeight="1" spans="6:11">
      <c r="F195" s="95"/>
      <c r="G195" s="95"/>
      <c r="H195" s="95"/>
      <c r="I195" s="95"/>
      <c r="J195" s="95"/>
      <c r="K195" s="95"/>
    </row>
    <row r="196" customHeight="1" spans="6:11">
      <c r="F196" s="95"/>
      <c r="G196" s="95"/>
      <c r="H196" s="95"/>
      <c r="I196" s="95"/>
      <c r="J196" s="95"/>
      <c r="K196" s="95"/>
    </row>
    <row r="197" customHeight="1" spans="6:11">
      <c r="F197" s="95"/>
      <c r="G197" s="95"/>
      <c r="H197" s="95"/>
      <c r="I197" s="95"/>
      <c r="J197" s="95"/>
      <c r="K197" s="95"/>
    </row>
    <row r="198" customHeight="1" spans="6:11">
      <c r="F198" s="95"/>
      <c r="G198" s="95"/>
      <c r="H198" s="95"/>
      <c r="I198" s="95"/>
      <c r="J198" s="95"/>
      <c r="K198" s="95"/>
    </row>
    <row r="199" customHeight="1" spans="6:11">
      <c r="F199" s="95"/>
      <c r="G199" s="95"/>
      <c r="H199" s="95"/>
      <c r="I199" s="95"/>
      <c r="J199" s="95"/>
      <c r="K199" s="95"/>
    </row>
    <row r="200" customHeight="1" spans="6:11">
      <c r="F200" s="95"/>
      <c r="G200" s="95"/>
      <c r="H200" s="95"/>
      <c r="I200" s="95"/>
      <c r="J200" s="95"/>
      <c r="K200" s="95"/>
    </row>
    <row r="201" customHeight="1" spans="6:11">
      <c r="F201" s="95"/>
      <c r="G201" s="95"/>
      <c r="H201" s="95"/>
      <c r="I201" s="95"/>
      <c r="J201" s="95"/>
      <c r="K201" s="95"/>
    </row>
    <row r="202" customHeight="1" spans="6:11">
      <c r="F202" s="95"/>
      <c r="G202" s="95"/>
      <c r="H202" s="95"/>
      <c r="I202" s="95"/>
      <c r="J202" s="95"/>
      <c r="K202" s="95"/>
    </row>
    <row r="203" customHeight="1" spans="6:11">
      <c r="F203" s="95"/>
      <c r="G203" s="95"/>
      <c r="H203" s="95"/>
      <c r="I203" s="95"/>
      <c r="J203" s="95"/>
      <c r="K203" s="95"/>
    </row>
    <row r="204" customHeight="1" spans="6:11">
      <c r="F204" s="95"/>
      <c r="G204" s="95"/>
      <c r="H204" s="95"/>
      <c r="I204" s="95"/>
      <c r="J204" s="95"/>
      <c r="K204" s="95"/>
    </row>
    <row r="205" customHeight="1" spans="6:11">
      <c r="F205" s="95"/>
      <c r="G205" s="95"/>
      <c r="H205" s="95"/>
      <c r="I205" s="95"/>
      <c r="J205" s="95"/>
      <c r="K205" s="95"/>
    </row>
    <row r="206" customHeight="1" spans="6:11">
      <c r="F206" s="95"/>
      <c r="G206" s="95"/>
      <c r="H206" s="95"/>
      <c r="I206" s="95"/>
      <c r="J206" s="95"/>
      <c r="K206" s="95"/>
    </row>
    <row r="207" customHeight="1" spans="6:11">
      <c r="F207" s="95"/>
      <c r="G207" s="95"/>
      <c r="H207" s="95"/>
      <c r="I207" s="95"/>
      <c r="J207" s="95"/>
      <c r="K207" s="95"/>
    </row>
    <row r="208" customHeight="1" spans="6:11">
      <c r="F208" s="95"/>
      <c r="G208" s="95"/>
      <c r="H208" s="95"/>
      <c r="I208" s="95"/>
      <c r="J208" s="95"/>
      <c r="K208" s="95"/>
    </row>
    <row r="209" customHeight="1" spans="6:11">
      <c r="F209" s="95"/>
      <c r="G209" s="95"/>
      <c r="H209" s="95"/>
      <c r="I209" s="95"/>
      <c r="J209" s="95"/>
      <c r="K209" s="95"/>
    </row>
    <row r="210" customHeight="1" spans="6:11">
      <c r="F210" s="95"/>
      <c r="G210" s="95"/>
      <c r="H210" s="95"/>
      <c r="I210" s="95"/>
      <c r="J210" s="95"/>
      <c r="K210" s="95"/>
    </row>
    <row r="211" customHeight="1" spans="6:11">
      <c r="F211" s="95"/>
      <c r="G211" s="95"/>
      <c r="H211" s="95"/>
      <c r="I211" s="95"/>
      <c r="J211" s="95"/>
      <c r="K211" s="95"/>
    </row>
    <row r="212" customHeight="1" spans="6:11">
      <c r="F212" s="95"/>
      <c r="G212" s="95"/>
      <c r="H212" s="95"/>
      <c r="I212" s="95"/>
      <c r="J212" s="95"/>
      <c r="K212" s="95"/>
    </row>
    <row r="213" customHeight="1" spans="6:11">
      <c r="F213" s="95"/>
      <c r="G213" s="95"/>
      <c r="H213" s="95"/>
      <c r="I213" s="95"/>
      <c r="J213" s="95"/>
      <c r="K213" s="95"/>
    </row>
    <row r="214" customHeight="1" spans="6:11">
      <c r="F214" s="95"/>
      <c r="G214" s="95"/>
      <c r="H214" s="95"/>
      <c r="I214" s="95"/>
      <c r="J214" s="95"/>
      <c r="K214" s="95"/>
    </row>
    <row r="215" customHeight="1" spans="6:11">
      <c r="F215" s="95"/>
      <c r="G215" s="95"/>
      <c r="H215" s="95"/>
      <c r="I215" s="95"/>
      <c r="J215" s="95"/>
      <c r="K215" s="95"/>
    </row>
    <row r="216" customHeight="1" spans="6:11">
      <c r="F216" s="95"/>
      <c r="G216" s="95"/>
      <c r="H216" s="95"/>
      <c r="I216" s="95"/>
      <c r="J216" s="95"/>
      <c r="K216" s="95"/>
    </row>
    <row r="217" customHeight="1" spans="6:11">
      <c r="F217" s="95"/>
      <c r="G217" s="95"/>
      <c r="H217" s="95"/>
      <c r="I217" s="95"/>
      <c r="J217" s="95"/>
      <c r="K217" s="95"/>
    </row>
    <row r="218" customHeight="1" spans="6:11">
      <c r="F218" s="95"/>
      <c r="G218" s="95"/>
      <c r="H218" s="95"/>
      <c r="I218" s="95"/>
      <c r="J218" s="95"/>
      <c r="K218" s="95"/>
    </row>
    <row r="219" customHeight="1" spans="6:11">
      <c r="F219" s="95"/>
      <c r="G219" s="95"/>
      <c r="H219" s="95"/>
      <c r="I219" s="95"/>
      <c r="J219" s="95"/>
      <c r="K219" s="95"/>
    </row>
    <row r="220" customHeight="1" spans="6:11">
      <c r="F220" s="95"/>
      <c r="G220" s="95"/>
      <c r="H220" s="95"/>
      <c r="I220" s="95"/>
      <c r="J220" s="95"/>
      <c r="K220" s="95"/>
    </row>
    <row r="221" customHeight="1" spans="6:11">
      <c r="F221" s="95"/>
      <c r="G221" s="95"/>
      <c r="H221" s="95"/>
      <c r="I221" s="95"/>
      <c r="J221" s="95"/>
      <c r="K221" s="95"/>
    </row>
    <row r="222" customHeight="1" spans="6:11">
      <c r="F222" s="95"/>
      <c r="G222" s="95"/>
      <c r="H222" s="95"/>
      <c r="I222" s="95"/>
      <c r="J222" s="95"/>
      <c r="K222" s="95"/>
    </row>
    <row r="223" customHeight="1" spans="6:11">
      <c r="F223" s="95"/>
      <c r="G223" s="95"/>
      <c r="H223" s="95"/>
      <c r="I223" s="95"/>
      <c r="J223" s="95"/>
      <c r="K223" s="95"/>
    </row>
    <row r="224" customHeight="1" spans="6:11">
      <c r="F224" s="95"/>
      <c r="G224" s="95"/>
      <c r="H224" s="95"/>
      <c r="I224" s="95"/>
      <c r="J224" s="95"/>
      <c r="K224" s="95"/>
    </row>
    <row r="225" customHeight="1" spans="6:11">
      <c r="F225" s="95"/>
      <c r="G225" s="95"/>
      <c r="H225" s="95"/>
      <c r="I225" s="95"/>
      <c r="J225" s="95"/>
      <c r="K225" s="95"/>
    </row>
    <row r="226" customHeight="1" spans="6:11">
      <c r="F226" s="95"/>
      <c r="G226" s="95"/>
      <c r="H226" s="95"/>
      <c r="I226" s="95"/>
      <c r="J226" s="95"/>
      <c r="K226" s="95"/>
    </row>
    <row r="227" customHeight="1" spans="6:11">
      <c r="F227" s="95"/>
      <c r="G227" s="95"/>
      <c r="H227" s="95"/>
      <c r="I227" s="95"/>
      <c r="J227" s="95"/>
      <c r="K227" s="95"/>
    </row>
    <row r="228" customHeight="1" spans="6:11">
      <c r="F228" s="95"/>
      <c r="G228" s="95"/>
      <c r="H228" s="95"/>
      <c r="I228" s="95"/>
      <c r="J228" s="95"/>
      <c r="K228" s="95"/>
    </row>
    <row r="229" customHeight="1" spans="6:11">
      <c r="F229" s="95"/>
      <c r="G229" s="95"/>
      <c r="H229" s="95"/>
      <c r="I229" s="95"/>
      <c r="J229" s="95"/>
      <c r="K229" s="95"/>
    </row>
    <row r="230" customHeight="1" spans="6:11">
      <c r="F230" s="95"/>
      <c r="G230" s="95"/>
      <c r="H230" s="95"/>
      <c r="I230" s="95"/>
      <c r="J230" s="95"/>
      <c r="K230" s="95"/>
    </row>
    <row r="231" customHeight="1" spans="6:11">
      <c r="F231" s="95"/>
      <c r="G231" s="95"/>
      <c r="H231" s="95"/>
      <c r="I231" s="95"/>
      <c r="J231" s="95"/>
      <c r="K231" s="95"/>
    </row>
    <row r="232" customHeight="1" spans="6:11">
      <c r="F232" s="95"/>
      <c r="G232" s="95"/>
      <c r="H232" s="95"/>
      <c r="I232" s="95"/>
      <c r="J232" s="95"/>
      <c r="K232" s="95"/>
    </row>
    <row r="233" customHeight="1" spans="6:11">
      <c r="F233" s="95"/>
      <c r="G233" s="95"/>
      <c r="H233" s="95"/>
      <c r="I233" s="95"/>
      <c r="J233" s="95"/>
      <c r="K233" s="95"/>
    </row>
    <row r="234" customHeight="1" spans="6:11">
      <c r="F234" s="95"/>
      <c r="G234" s="95"/>
      <c r="H234" s="95"/>
      <c r="I234" s="95"/>
      <c r="J234" s="95"/>
      <c r="K234" s="95"/>
    </row>
    <row r="235" customHeight="1" spans="6:11">
      <c r="F235" s="95"/>
      <c r="G235" s="95"/>
      <c r="H235" s="95"/>
      <c r="I235" s="95"/>
      <c r="J235" s="95"/>
      <c r="K235" s="95"/>
    </row>
    <row r="236" customHeight="1" spans="6:11">
      <c r="F236" s="95"/>
      <c r="G236" s="95"/>
      <c r="H236" s="95"/>
      <c r="I236" s="95"/>
      <c r="J236" s="95"/>
      <c r="K236" s="95"/>
    </row>
    <row r="237" customHeight="1" spans="6:11">
      <c r="F237" s="95"/>
      <c r="G237" s="95"/>
      <c r="H237" s="95"/>
      <c r="I237" s="95"/>
      <c r="J237" s="95"/>
      <c r="K237" s="95"/>
    </row>
    <row r="238" customHeight="1" spans="6:11">
      <c r="F238" s="95"/>
      <c r="G238" s="95"/>
      <c r="H238" s="95"/>
      <c r="I238" s="95"/>
      <c r="J238" s="95"/>
      <c r="K238" s="95"/>
    </row>
    <row r="239" customHeight="1" spans="6:11">
      <c r="F239" s="95"/>
      <c r="G239" s="95"/>
      <c r="H239" s="95"/>
      <c r="I239" s="95"/>
      <c r="J239" s="95"/>
      <c r="K239" s="95"/>
    </row>
    <row r="240" customHeight="1" spans="6:11">
      <c r="F240" s="95"/>
      <c r="G240" s="95"/>
      <c r="H240" s="95"/>
      <c r="I240" s="95"/>
      <c r="J240" s="95"/>
      <c r="K240" s="95"/>
    </row>
    <row r="241" customHeight="1" spans="6:11">
      <c r="F241" s="95"/>
      <c r="G241" s="95"/>
      <c r="H241" s="95"/>
      <c r="I241" s="95"/>
      <c r="J241" s="95"/>
      <c r="K241" s="95"/>
    </row>
    <row r="242" customHeight="1" spans="6:11">
      <c r="F242" s="95"/>
      <c r="G242" s="95"/>
      <c r="H242" s="95"/>
      <c r="I242" s="95"/>
      <c r="J242" s="95"/>
      <c r="K242" s="95"/>
    </row>
    <row r="243" customHeight="1" spans="6:11">
      <c r="F243" s="95"/>
      <c r="G243" s="95"/>
      <c r="H243" s="95"/>
      <c r="I243" s="95"/>
      <c r="J243" s="95"/>
      <c r="K243" s="95"/>
    </row>
    <row r="244" customHeight="1" spans="6:11">
      <c r="F244" s="95"/>
      <c r="G244" s="95"/>
      <c r="H244" s="95"/>
      <c r="I244" s="95"/>
      <c r="J244" s="95"/>
      <c r="K244" s="95"/>
    </row>
    <row r="245" customHeight="1" spans="6:11">
      <c r="F245" s="95"/>
      <c r="G245" s="95"/>
      <c r="H245" s="95"/>
      <c r="I245" s="95"/>
      <c r="J245" s="95"/>
      <c r="K245" s="95"/>
    </row>
    <row r="246" customHeight="1" spans="6:11">
      <c r="F246" s="95"/>
      <c r="G246" s="95"/>
      <c r="H246" s="95"/>
      <c r="I246" s="95"/>
      <c r="J246" s="95"/>
      <c r="K246" s="95"/>
    </row>
    <row r="247" customHeight="1" spans="6:11">
      <c r="F247" s="95"/>
      <c r="G247" s="95"/>
      <c r="H247" s="95"/>
      <c r="I247" s="95"/>
      <c r="J247" s="95"/>
      <c r="K247" s="95"/>
    </row>
    <row r="248" customHeight="1" spans="6:11">
      <c r="F248" s="95"/>
      <c r="G248" s="95"/>
      <c r="H248" s="95"/>
      <c r="I248" s="95"/>
      <c r="J248" s="95"/>
      <c r="K248" s="95"/>
    </row>
    <row r="249" customHeight="1" spans="6:11">
      <c r="F249" s="95"/>
      <c r="G249" s="95"/>
      <c r="H249" s="95"/>
      <c r="I249" s="95"/>
      <c r="J249" s="95"/>
      <c r="K249" s="95"/>
    </row>
    <row r="250" customHeight="1" spans="6:11">
      <c r="F250" s="95"/>
      <c r="G250" s="95"/>
      <c r="H250" s="95"/>
      <c r="I250" s="95"/>
      <c r="J250" s="95"/>
      <c r="K250" s="95"/>
    </row>
    <row r="251" customHeight="1" spans="6:11">
      <c r="F251" s="95"/>
      <c r="G251" s="95"/>
      <c r="H251" s="95"/>
      <c r="I251" s="95"/>
      <c r="J251" s="95"/>
      <c r="K251" s="95"/>
    </row>
    <row r="252" customHeight="1" spans="6:11">
      <c r="F252" s="95"/>
      <c r="G252" s="95"/>
      <c r="H252" s="95"/>
      <c r="I252" s="95"/>
      <c r="J252" s="95"/>
      <c r="K252" s="95"/>
    </row>
    <row r="253" customHeight="1" spans="6:11">
      <c r="F253" s="95"/>
      <c r="G253" s="95"/>
      <c r="H253" s="95"/>
      <c r="I253" s="95"/>
      <c r="J253" s="95"/>
      <c r="K253" s="95"/>
    </row>
    <row r="254" customHeight="1" spans="6:11">
      <c r="F254" s="95"/>
      <c r="G254" s="95"/>
      <c r="H254" s="95"/>
      <c r="I254" s="95"/>
      <c r="J254" s="95"/>
      <c r="K254" s="95"/>
    </row>
    <row r="255" customHeight="1" spans="6:11">
      <c r="F255" s="95"/>
      <c r="G255" s="95"/>
      <c r="H255" s="95"/>
      <c r="I255" s="95"/>
      <c r="J255" s="95"/>
      <c r="K255" s="95"/>
    </row>
    <row r="256" customHeight="1" spans="6:11">
      <c r="F256" s="95"/>
      <c r="G256" s="95"/>
      <c r="H256" s="95"/>
      <c r="I256" s="95"/>
      <c r="J256" s="95"/>
      <c r="K256" s="95"/>
    </row>
    <row r="257" customHeight="1" spans="6:11">
      <c r="F257" s="95"/>
      <c r="G257" s="95"/>
      <c r="H257" s="95"/>
      <c r="I257" s="95"/>
      <c r="J257" s="95"/>
      <c r="K257" s="95"/>
    </row>
    <row r="258" customHeight="1" spans="6:11">
      <c r="F258" s="95"/>
      <c r="G258" s="95"/>
      <c r="H258" s="95"/>
      <c r="I258" s="95"/>
      <c r="J258" s="95"/>
      <c r="K258" s="95"/>
    </row>
    <row r="259" customHeight="1" spans="6:11">
      <c r="F259" s="95"/>
      <c r="G259" s="95"/>
      <c r="H259" s="95"/>
      <c r="I259" s="95"/>
      <c r="J259" s="95"/>
      <c r="K259" s="95"/>
    </row>
    <row r="260" customHeight="1" spans="6:11">
      <c r="F260" s="95"/>
      <c r="G260" s="95"/>
      <c r="H260" s="95"/>
      <c r="I260" s="95"/>
      <c r="J260" s="95"/>
      <c r="K260" s="95"/>
    </row>
    <row r="261" customHeight="1" spans="6:11">
      <c r="F261" s="95"/>
      <c r="G261" s="95"/>
      <c r="H261" s="95"/>
      <c r="I261" s="95"/>
      <c r="J261" s="95"/>
      <c r="K261" s="95"/>
    </row>
    <row r="262" customHeight="1" spans="6:11">
      <c r="F262" s="95"/>
      <c r="G262" s="95"/>
      <c r="H262" s="95"/>
      <c r="I262" s="95"/>
      <c r="J262" s="95"/>
      <c r="K262" s="95"/>
    </row>
    <row r="263" customHeight="1" spans="6:11">
      <c r="F263" s="95"/>
      <c r="G263" s="95"/>
      <c r="H263" s="95"/>
      <c r="I263" s="95"/>
      <c r="J263" s="95"/>
      <c r="K263" s="95"/>
    </row>
    <row r="264" customHeight="1" spans="6:11">
      <c r="F264" s="95"/>
      <c r="G264" s="95"/>
      <c r="H264" s="95"/>
      <c r="I264" s="95"/>
      <c r="J264" s="95"/>
      <c r="K264" s="95"/>
    </row>
    <row r="265" customHeight="1" spans="6:11">
      <c r="F265" s="95"/>
      <c r="G265" s="95"/>
      <c r="H265" s="95"/>
      <c r="I265" s="95"/>
      <c r="J265" s="95"/>
      <c r="K265" s="95"/>
    </row>
    <row r="266" customHeight="1" spans="6:11">
      <c r="F266" s="95"/>
      <c r="G266" s="95"/>
      <c r="H266" s="95"/>
      <c r="I266" s="95"/>
      <c r="J266" s="95"/>
      <c r="K266" s="95"/>
    </row>
    <row r="267" customHeight="1" spans="6:11">
      <c r="F267" s="95"/>
      <c r="G267" s="95"/>
      <c r="H267" s="95"/>
      <c r="I267" s="95"/>
      <c r="J267" s="95"/>
      <c r="K267" s="95"/>
    </row>
    <row r="268" customHeight="1" spans="6:11">
      <c r="F268" s="95"/>
      <c r="G268" s="95"/>
      <c r="H268" s="95"/>
      <c r="I268" s="95"/>
      <c r="J268" s="95"/>
      <c r="K268" s="95"/>
    </row>
    <row r="269" customHeight="1" spans="6:11">
      <c r="F269" s="95"/>
      <c r="G269" s="95"/>
      <c r="H269" s="95"/>
      <c r="I269" s="95"/>
      <c r="J269" s="95"/>
      <c r="K269" s="95"/>
    </row>
    <row r="270" customHeight="1" spans="6:11">
      <c r="F270" s="95"/>
      <c r="G270" s="95"/>
      <c r="H270" s="95"/>
      <c r="I270" s="95"/>
      <c r="J270" s="95"/>
      <c r="K270" s="95"/>
    </row>
    <row r="271" customHeight="1" spans="6:11">
      <c r="F271" s="95"/>
      <c r="G271" s="95"/>
      <c r="H271" s="95"/>
      <c r="I271" s="95"/>
      <c r="J271" s="95"/>
      <c r="K271" s="95"/>
    </row>
    <row r="272" customHeight="1" spans="6:11">
      <c r="F272" s="95"/>
      <c r="G272" s="95"/>
      <c r="H272" s="95"/>
      <c r="I272" s="95"/>
      <c r="J272" s="95"/>
      <c r="K272" s="95"/>
    </row>
    <row r="273" customHeight="1" spans="6:11">
      <c r="F273" s="95"/>
      <c r="G273" s="95"/>
      <c r="H273" s="95"/>
      <c r="I273" s="95"/>
      <c r="J273" s="95"/>
      <c r="K273" s="95"/>
    </row>
    <row r="274" customHeight="1" spans="6:11">
      <c r="F274" s="95"/>
      <c r="G274" s="95"/>
      <c r="H274" s="95"/>
      <c r="I274" s="95"/>
      <c r="J274" s="95"/>
      <c r="K274" s="95"/>
    </row>
    <row r="275" customHeight="1" spans="6:11">
      <c r="F275" s="95"/>
      <c r="G275" s="95"/>
      <c r="H275" s="95"/>
      <c r="I275" s="95"/>
      <c r="J275" s="95"/>
      <c r="K275" s="95"/>
    </row>
    <row r="276" customHeight="1" spans="6:11">
      <c r="F276" s="95"/>
      <c r="G276" s="95"/>
      <c r="H276" s="95"/>
      <c r="I276" s="95"/>
      <c r="J276" s="95"/>
      <c r="K276" s="95"/>
    </row>
    <row r="277" customHeight="1" spans="6:11">
      <c r="F277" s="95"/>
      <c r="G277" s="95"/>
      <c r="H277" s="95"/>
      <c r="I277" s="95"/>
      <c r="J277" s="95"/>
      <c r="K277" s="95"/>
    </row>
    <row r="278" customHeight="1" spans="6:11">
      <c r="F278" s="95"/>
      <c r="G278" s="95"/>
      <c r="H278" s="95"/>
      <c r="I278" s="95"/>
      <c r="J278" s="95"/>
      <c r="K278" s="95"/>
    </row>
    <row r="279" customHeight="1" spans="6:11">
      <c r="F279" s="95"/>
      <c r="G279" s="95"/>
      <c r="H279" s="95"/>
      <c r="I279" s="95"/>
      <c r="J279" s="95"/>
      <c r="K279" s="95"/>
    </row>
    <row r="280" customHeight="1" spans="6:11">
      <c r="F280" s="95"/>
      <c r="G280" s="95"/>
      <c r="H280" s="95"/>
      <c r="I280" s="95"/>
      <c r="J280" s="95"/>
      <c r="K280" s="95"/>
    </row>
    <row r="281" customHeight="1" spans="6:11">
      <c r="F281" s="95"/>
      <c r="G281" s="95"/>
      <c r="H281" s="95"/>
      <c r="I281" s="95"/>
      <c r="J281" s="95"/>
      <c r="K281" s="95"/>
    </row>
    <row r="282" customHeight="1" spans="6:11">
      <c r="F282" s="95"/>
      <c r="G282" s="95"/>
      <c r="H282" s="95"/>
      <c r="I282" s="95"/>
      <c r="J282" s="95"/>
      <c r="K282" s="95"/>
    </row>
    <row r="283" customHeight="1" spans="6:11">
      <c r="F283" s="95"/>
      <c r="G283" s="95"/>
      <c r="H283" s="95"/>
      <c r="I283" s="95"/>
      <c r="J283" s="95"/>
      <c r="K283" s="95"/>
    </row>
    <row r="284" customHeight="1" spans="6:11">
      <c r="F284" s="95"/>
      <c r="G284" s="95"/>
      <c r="H284" s="95"/>
      <c r="I284" s="95"/>
      <c r="J284" s="95"/>
      <c r="K284" s="95"/>
    </row>
    <row r="285" customHeight="1" spans="6:11">
      <c r="F285" s="95"/>
      <c r="G285" s="95"/>
      <c r="H285" s="95"/>
      <c r="I285" s="95"/>
      <c r="J285" s="95"/>
      <c r="K285" s="95"/>
    </row>
    <row r="286" customHeight="1" spans="6:11">
      <c r="F286" s="95"/>
      <c r="G286" s="95"/>
      <c r="H286" s="95"/>
      <c r="I286" s="95"/>
      <c r="J286" s="95"/>
      <c r="K286" s="95"/>
    </row>
    <row r="287" customHeight="1" spans="6:11">
      <c r="F287" s="95"/>
      <c r="G287" s="95"/>
      <c r="H287" s="95"/>
      <c r="I287" s="95"/>
      <c r="J287" s="95"/>
      <c r="K287" s="95"/>
    </row>
    <row r="288" customHeight="1" spans="6:11">
      <c r="F288" s="95"/>
      <c r="G288" s="95"/>
      <c r="H288" s="95"/>
      <c r="I288" s="95"/>
      <c r="J288" s="95"/>
      <c r="K288" s="95"/>
    </row>
    <row r="289" customHeight="1" spans="6:11">
      <c r="F289" s="95"/>
      <c r="G289" s="95"/>
      <c r="H289" s="95"/>
      <c r="I289" s="95"/>
      <c r="J289" s="95"/>
      <c r="K289" s="95"/>
    </row>
    <row r="290" customHeight="1" spans="6:11">
      <c r="F290" s="95"/>
      <c r="G290" s="95"/>
      <c r="H290" s="95"/>
      <c r="I290" s="95"/>
      <c r="J290" s="95"/>
      <c r="K290" s="95"/>
    </row>
    <row r="291" customHeight="1" spans="6:11">
      <c r="F291" s="95"/>
      <c r="G291" s="95"/>
      <c r="H291" s="95"/>
      <c r="I291" s="95"/>
      <c r="J291" s="95"/>
      <c r="K291" s="95"/>
    </row>
    <row r="292" customHeight="1" spans="6:11">
      <c r="F292" s="95"/>
      <c r="G292" s="95"/>
      <c r="H292" s="95"/>
      <c r="I292" s="95"/>
      <c r="J292" s="95"/>
      <c r="K292" s="95"/>
    </row>
    <row r="293" customHeight="1" spans="6:11">
      <c r="F293" s="95"/>
      <c r="G293" s="95"/>
      <c r="H293" s="95"/>
      <c r="I293" s="95"/>
      <c r="J293" s="95"/>
      <c r="K293" s="95"/>
    </row>
    <row r="294" customHeight="1" spans="6:11">
      <c r="F294" s="95"/>
      <c r="G294" s="95"/>
      <c r="H294" s="95"/>
      <c r="I294" s="95"/>
      <c r="J294" s="95"/>
      <c r="K294" s="95"/>
    </row>
    <row r="295" customHeight="1" spans="6:11">
      <c r="F295" s="95"/>
      <c r="G295" s="95"/>
      <c r="H295" s="95"/>
      <c r="I295" s="95"/>
      <c r="J295" s="95"/>
      <c r="K295" s="95"/>
    </row>
    <row r="296" customHeight="1" spans="6:11">
      <c r="F296" s="95"/>
      <c r="G296" s="95"/>
      <c r="H296" s="95"/>
      <c r="I296" s="95"/>
      <c r="J296" s="95"/>
      <c r="K296" s="95"/>
    </row>
    <row r="297" customHeight="1" spans="6:11">
      <c r="F297" s="95"/>
      <c r="G297" s="95"/>
      <c r="H297" s="95"/>
      <c r="I297" s="95"/>
      <c r="J297" s="95"/>
      <c r="K297" s="95"/>
    </row>
    <row r="298" customHeight="1" spans="6:11">
      <c r="F298" s="95"/>
      <c r="G298" s="95"/>
      <c r="H298" s="95"/>
      <c r="I298" s="95"/>
      <c r="J298" s="95"/>
      <c r="K298" s="95"/>
    </row>
    <row r="299" customHeight="1" spans="6:11">
      <c r="F299" s="95"/>
      <c r="G299" s="95"/>
      <c r="H299" s="95"/>
      <c r="I299" s="95"/>
      <c r="J299" s="95"/>
      <c r="K299" s="95"/>
    </row>
    <row r="300" customHeight="1" spans="6:11">
      <c r="F300" s="95"/>
      <c r="G300" s="95"/>
      <c r="H300" s="95"/>
      <c r="I300" s="95"/>
      <c r="J300" s="95"/>
      <c r="K300" s="95"/>
    </row>
    <row r="301" customHeight="1" spans="6:11">
      <c r="F301" s="95"/>
      <c r="G301" s="95"/>
      <c r="H301" s="95"/>
      <c r="I301" s="95"/>
      <c r="J301" s="95"/>
      <c r="K301" s="95"/>
    </row>
    <row r="302" customHeight="1" spans="6:11">
      <c r="F302" s="95"/>
      <c r="G302" s="95"/>
      <c r="H302" s="95"/>
      <c r="I302" s="95"/>
      <c r="J302" s="95"/>
      <c r="K302" s="95"/>
    </row>
    <row r="303" customHeight="1" spans="6:11">
      <c r="F303" s="95"/>
      <c r="G303" s="95"/>
      <c r="H303" s="95"/>
      <c r="I303" s="95"/>
      <c r="J303" s="95"/>
      <c r="K303" s="95"/>
    </row>
    <row r="304" customHeight="1" spans="6:11">
      <c r="F304" s="95"/>
      <c r="G304" s="95"/>
      <c r="H304" s="95"/>
      <c r="I304" s="95"/>
      <c r="J304" s="95"/>
      <c r="K304" s="95"/>
    </row>
    <row r="305" customHeight="1" spans="6:11">
      <c r="F305" s="95"/>
      <c r="G305" s="95"/>
      <c r="H305" s="95"/>
      <c r="I305" s="95"/>
      <c r="J305" s="95"/>
      <c r="K305" s="95"/>
    </row>
    <row r="306" customHeight="1" spans="6:11">
      <c r="F306" s="95"/>
      <c r="G306" s="95"/>
      <c r="H306" s="95"/>
      <c r="I306" s="95"/>
      <c r="J306" s="95"/>
      <c r="K306" s="95"/>
    </row>
    <row r="307" customHeight="1" spans="6:11">
      <c r="F307" s="95"/>
      <c r="G307" s="95"/>
      <c r="H307" s="95"/>
      <c r="I307" s="95"/>
      <c r="J307" s="95"/>
      <c r="K307" s="95"/>
    </row>
    <row r="308" customHeight="1" spans="6:11">
      <c r="F308" s="95"/>
      <c r="G308" s="95"/>
      <c r="H308" s="95"/>
      <c r="I308" s="95"/>
      <c r="J308" s="95"/>
      <c r="K308" s="95"/>
    </row>
    <row r="309" customHeight="1" spans="6:11">
      <c r="F309" s="95"/>
      <c r="G309" s="95"/>
      <c r="H309" s="95"/>
      <c r="I309" s="95"/>
      <c r="J309" s="95"/>
      <c r="K309" s="95"/>
    </row>
    <row r="310" customHeight="1" spans="6:11">
      <c r="F310" s="95"/>
      <c r="G310" s="95"/>
      <c r="H310" s="95"/>
      <c r="I310" s="95"/>
      <c r="J310" s="95"/>
      <c r="K310" s="95"/>
    </row>
    <row r="311" customHeight="1" spans="6:11">
      <c r="F311" s="95"/>
      <c r="G311" s="95"/>
      <c r="H311" s="95"/>
      <c r="I311" s="95"/>
      <c r="J311" s="95"/>
      <c r="K311" s="95"/>
    </row>
    <row r="312" customHeight="1" spans="6:11">
      <c r="F312" s="95"/>
      <c r="G312" s="95"/>
      <c r="H312" s="95"/>
      <c r="I312" s="95"/>
      <c r="J312" s="95"/>
      <c r="K312" s="95"/>
    </row>
    <row r="313" customHeight="1" spans="6:11">
      <c r="F313" s="95"/>
      <c r="G313" s="95"/>
      <c r="H313" s="95"/>
      <c r="I313" s="95"/>
      <c r="J313" s="95"/>
      <c r="K313" s="95"/>
    </row>
    <row r="314" customHeight="1" spans="6:11">
      <c r="F314" s="95"/>
      <c r="G314" s="95"/>
      <c r="H314" s="95"/>
      <c r="I314" s="95"/>
      <c r="J314" s="95"/>
      <c r="K314" s="95"/>
    </row>
    <row r="315" customHeight="1" spans="6:11">
      <c r="F315" s="95"/>
      <c r="G315" s="95"/>
      <c r="H315" s="95"/>
      <c r="I315" s="95"/>
      <c r="J315" s="95"/>
      <c r="K315" s="95"/>
    </row>
    <row r="316" customHeight="1" spans="6:11">
      <c r="F316" s="95"/>
      <c r="G316" s="95"/>
      <c r="H316" s="95"/>
      <c r="I316" s="95"/>
      <c r="J316" s="95"/>
      <c r="K316" s="95"/>
    </row>
    <row r="317" customHeight="1" spans="6:11">
      <c r="F317" s="95"/>
      <c r="G317" s="95"/>
      <c r="H317" s="95"/>
      <c r="I317" s="95"/>
      <c r="J317" s="95"/>
      <c r="K317" s="95"/>
    </row>
    <row r="318" customHeight="1" spans="6:11">
      <c r="F318" s="95"/>
      <c r="G318" s="95"/>
      <c r="H318" s="95"/>
      <c r="I318" s="95"/>
      <c r="J318" s="95"/>
      <c r="K318" s="95"/>
    </row>
    <row r="319" customHeight="1" spans="6:11">
      <c r="F319" s="95"/>
      <c r="G319" s="95"/>
      <c r="H319" s="95"/>
      <c r="I319" s="95"/>
      <c r="J319" s="95"/>
      <c r="K319" s="95"/>
    </row>
    <row r="320" customHeight="1" spans="6:11">
      <c r="F320" s="95"/>
      <c r="G320" s="95"/>
      <c r="H320" s="95"/>
      <c r="I320" s="95"/>
      <c r="J320" s="95"/>
      <c r="K320" s="95"/>
    </row>
    <row r="321" customHeight="1" spans="6:11">
      <c r="F321" s="95"/>
      <c r="G321" s="95"/>
      <c r="H321" s="95"/>
      <c r="I321" s="95"/>
      <c r="J321" s="95"/>
      <c r="K321" s="95"/>
    </row>
    <row r="322" customHeight="1" spans="6:11">
      <c r="F322" s="95"/>
      <c r="G322" s="95"/>
      <c r="H322" s="95"/>
      <c r="I322" s="95"/>
      <c r="J322" s="95"/>
      <c r="K322" s="95"/>
    </row>
    <row r="323" customHeight="1" spans="6:11">
      <c r="F323" s="95"/>
      <c r="G323" s="95"/>
      <c r="H323" s="95"/>
      <c r="I323" s="95"/>
      <c r="J323" s="95"/>
      <c r="K323" s="95"/>
    </row>
    <row r="324" customHeight="1" spans="6:11">
      <c r="F324" s="95"/>
      <c r="G324" s="95"/>
      <c r="H324" s="95"/>
      <c r="I324" s="95"/>
      <c r="J324" s="95"/>
      <c r="K324" s="95"/>
    </row>
    <row r="325" customHeight="1" spans="6:11">
      <c r="F325" s="95"/>
      <c r="G325" s="95"/>
      <c r="H325" s="95"/>
      <c r="I325" s="95"/>
      <c r="J325" s="95"/>
      <c r="K325" s="95"/>
    </row>
    <row r="326" customHeight="1" spans="6:11">
      <c r="F326" s="95"/>
      <c r="G326" s="95"/>
      <c r="H326" s="95"/>
      <c r="I326" s="95"/>
      <c r="J326" s="95"/>
      <c r="K326" s="95"/>
    </row>
    <row r="327" customHeight="1" spans="6:11">
      <c r="F327" s="95"/>
      <c r="G327" s="95"/>
      <c r="H327" s="95"/>
      <c r="I327" s="95"/>
      <c r="J327" s="95"/>
      <c r="K327" s="95"/>
    </row>
    <row r="328" customHeight="1" spans="6:11">
      <c r="F328" s="95"/>
      <c r="G328" s="95"/>
      <c r="H328" s="95"/>
      <c r="I328" s="95"/>
      <c r="J328" s="95"/>
      <c r="K328" s="95"/>
    </row>
    <row r="329" customHeight="1" spans="6:11">
      <c r="F329" s="95"/>
      <c r="G329" s="95"/>
      <c r="H329" s="95"/>
      <c r="I329" s="95"/>
      <c r="J329" s="95"/>
      <c r="K329" s="95"/>
    </row>
    <row r="330" customHeight="1" spans="6:11">
      <c r="F330" s="95"/>
      <c r="G330" s="95"/>
      <c r="H330" s="95"/>
      <c r="I330" s="95"/>
      <c r="J330" s="95"/>
      <c r="K330" s="95"/>
    </row>
    <row r="331" customHeight="1" spans="6:11">
      <c r="F331" s="95"/>
      <c r="G331" s="95"/>
      <c r="H331" s="95"/>
      <c r="I331" s="95"/>
      <c r="J331" s="95"/>
      <c r="K331" s="95"/>
    </row>
    <row r="332" customHeight="1" spans="6:11">
      <c r="F332" s="95"/>
      <c r="G332" s="95"/>
      <c r="H332" s="95"/>
      <c r="I332" s="95"/>
      <c r="J332" s="95"/>
      <c r="K332" s="95"/>
    </row>
    <row r="333" customHeight="1" spans="6:11">
      <c r="F333" s="95"/>
      <c r="G333" s="95"/>
      <c r="H333" s="95"/>
      <c r="I333" s="95"/>
      <c r="J333" s="95"/>
      <c r="K333" s="95"/>
    </row>
    <row r="334" customHeight="1" spans="6:11">
      <c r="F334" s="95"/>
      <c r="G334" s="95"/>
      <c r="H334" s="95"/>
      <c r="I334" s="95"/>
      <c r="J334" s="95"/>
      <c r="K334" s="95"/>
    </row>
    <row r="335" customHeight="1" spans="6:11">
      <c r="F335" s="95"/>
      <c r="G335" s="95"/>
      <c r="H335" s="95"/>
      <c r="I335" s="95"/>
      <c r="J335" s="95"/>
      <c r="K335" s="95"/>
    </row>
    <row r="336" customHeight="1" spans="6:11">
      <c r="F336" s="95"/>
      <c r="G336" s="95"/>
      <c r="H336" s="95"/>
      <c r="I336" s="95"/>
      <c r="J336" s="95"/>
      <c r="K336" s="95"/>
    </row>
    <row r="337" customHeight="1" spans="6:11">
      <c r="F337" s="95"/>
      <c r="G337" s="95"/>
      <c r="H337" s="95"/>
      <c r="I337" s="95"/>
      <c r="J337" s="95"/>
      <c r="K337" s="95"/>
    </row>
    <row r="338" customHeight="1" spans="6:11">
      <c r="F338" s="95"/>
      <c r="G338" s="95"/>
      <c r="H338" s="95"/>
      <c r="I338" s="95"/>
      <c r="J338" s="95"/>
      <c r="K338" s="95"/>
    </row>
    <row r="339" customHeight="1" spans="6:11">
      <c r="F339" s="95"/>
      <c r="G339" s="95"/>
      <c r="H339" s="95"/>
      <c r="I339" s="95"/>
      <c r="J339" s="95"/>
      <c r="K339" s="95"/>
    </row>
    <row r="340" customHeight="1" spans="6:11">
      <c r="F340" s="95"/>
      <c r="G340" s="95"/>
      <c r="H340" s="95"/>
      <c r="I340" s="95"/>
      <c r="J340" s="95"/>
      <c r="K340" s="95"/>
    </row>
    <row r="341" customHeight="1" spans="6:11">
      <c r="F341" s="95"/>
      <c r="G341" s="95"/>
      <c r="H341" s="95"/>
      <c r="I341" s="95"/>
      <c r="J341" s="95"/>
      <c r="K341" s="95"/>
    </row>
    <row r="342" customHeight="1" spans="6:11">
      <c r="F342" s="95"/>
      <c r="G342" s="95"/>
      <c r="H342" s="95"/>
      <c r="I342" s="95"/>
      <c r="J342" s="95"/>
      <c r="K342" s="95"/>
    </row>
    <row r="343" customHeight="1" spans="6:11">
      <c r="F343" s="95"/>
      <c r="G343" s="95"/>
      <c r="H343" s="95"/>
      <c r="I343" s="95"/>
      <c r="J343" s="95"/>
      <c r="K343" s="95"/>
    </row>
    <row r="344" customHeight="1" spans="6:11">
      <c r="F344" s="95"/>
      <c r="G344" s="95"/>
      <c r="H344" s="95"/>
      <c r="I344" s="95"/>
      <c r="J344" s="95"/>
      <c r="K344" s="95"/>
    </row>
    <row r="345" customHeight="1" spans="6:11">
      <c r="F345" s="95"/>
      <c r="G345" s="95"/>
      <c r="H345" s="95"/>
      <c r="I345" s="95"/>
      <c r="J345" s="95"/>
      <c r="K345" s="95"/>
    </row>
    <row r="346" customHeight="1" spans="6:11">
      <c r="F346" s="95"/>
      <c r="G346" s="95"/>
      <c r="H346" s="95"/>
      <c r="I346" s="95"/>
      <c r="J346" s="95"/>
      <c r="K346" s="95"/>
    </row>
    <row r="347" customHeight="1" spans="6:11">
      <c r="F347" s="95"/>
      <c r="G347" s="95"/>
      <c r="H347" s="95"/>
      <c r="I347" s="95"/>
      <c r="J347" s="95"/>
      <c r="K347" s="95"/>
    </row>
    <row r="348" customHeight="1" spans="6:11">
      <c r="F348" s="95"/>
      <c r="G348" s="95"/>
      <c r="H348" s="95"/>
      <c r="I348" s="95"/>
      <c r="J348" s="95"/>
      <c r="K348" s="95"/>
    </row>
    <row r="349" customHeight="1" spans="6:11">
      <c r="F349" s="95"/>
      <c r="G349" s="95"/>
      <c r="H349" s="95"/>
      <c r="I349" s="95"/>
      <c r="J349" s="95"/>
      <c r="K349" s="95"/>
    </row>
    <row r="350" customHeight="1" spans="6:11">
      <c r="F350" s="95"/>
      <c r="G350" s="95"/>
      <c r="H350" s="95"/>
      <c r="I350" s="95"/>
      <c r="J350" s="95"/>
      <c r="K350" s="95"/>
    </row>
    <row r="351" customHeight="1" spans="6:11">
      <c r="F351" s="95"/>
      <c r="G351" s="95"/>
      <c r="H351" s="95"/>
      <c r="I351" s="95"/>
      <c r="J351" s="95"/>
      <c r="K351" s="95"/>
    </row>
    <row r="352" customHeight="1" spans="6:11">
      <c r="F352" s="95"/>
      <c r="G352" s="95"/>
      <c r="H352" s="95"/>
      <c r="I352" s="95"/>
      <c r="J352" s="95"/>
      <c r="K352" s="95"/>
    </row>
    <row r="353" customHeight="1" spans="6:11">
      <c r="F353" s="95"/>
      <c r="G353" s="95"/>
      <c r="H353" s="95"/>
      <c r="I353" s="95"/>
      <c r="J353" s="95"/>
      <c r="K353" s="95"/>
    </row>
    <row r="354" customHeight="1" spans="6:11">
      <c r="F354" s="95"/>
      <c r="G354" s="95"/>
      <c r="H354" s="95"/>
      <c r="I354" s="95"/>
      <c r="J354" s="95"/>
      <c r="K354" s="95"/>
    </row>
    <row r="355" customHeight="1" spans="6:11">
      <c r="F355" s="95"/>
      <c r="G355" s="95"/>
      <c r="H355" s="95"/>
      <c r="I355" s="95"/>
      <c r="J355" s="95"/>
      <c r="K355" s="95"/>
    </row>
    <row r="356" customHeight="1" spans="6:11">
      <c r="F356" s="95"/>
      <c r="G356" s="95"/>
      <c r="H356" s="95"/>
      <c r="I356" s="95"/>
      <c r="J356" s="95"/>
      <c r="K356" s="95"/>
    </row>
    <row r="357" customHeight="1" spans="6:11">
      <c r="F357" s="95"/>
      <c r="G357" s="95"/>
      <c r="H357" s="95"/>
      <c r="I357" s="95"/>
      <c r="J357" s="95"/>
      <c r="K357" s="95"/>
    </row>
    <row r="358" customHeight="1" spans="6:11">
      <c r="F358" s="95"/>
      <c r="G358" s="95"/>
      <c r="H358" s="95"/>
      <c r="I358" s="95"/>
      <c r="J358" s="95"/>
      <c r="K358" s="95"/>
    </row>
    <row r="359" customHeight="1" spans="6:11">
      <c r="F359" s="95"/>
      <c r="G359" s="95"/>
      <c r="H359" s="95"/>
      <c r="I359" s="95"/>
      <c r="J359" s="95"/>
      <c r="K359" s="95"/>
    </row>
    <row r="360" customHeight="1" spans="6:11">
      <c r="F360" s="95"/>
      <c r="G360" s="95"/>
      <c r="H360" s="95"/>
      <c r="I360" s="95"/>
      <c r="J360" s="95"/>
      <c r="K360" s="95"/>
    </row>
    <row r="361" customHeight="1" spans="6:11">
      <c r="F361" s="95"/>
      <c r="G361" s="95"/>
      <c r="H361" s="95"/>
      <c r="I361" s="95"/>
      <c r="J361" s="95"/>
      <c r="K361" s="95"/>
    </row>
    <row r="362" customHeight="1" spans="6:11">
      <c r="F362" s="95"/>
      <c r="G362" s="95"/>
      <c r="H362" s="95"/>
      <c r="I362" s="95"/>
      <c r="J362" s="95"/>
      <c r="K362" s="95"/>
    </row>
    <row r="363" customHeight="1" spans="6:11">
      <c r="F363" s="95"/>
      <c r="G363" s="95"/>
      <c r="H363" s="95"/>
      <c r="I363" s="95"/>
      <c r="J363" s="95"/>
      <c r="K363" s="95"/>
    </row>
    <row r="364" customHeight="1" spans="6:11">
      <c r="F364" s="95"/>
      <c r="G364" s="95"/>
      <c r="H364" s="95"/>
      <c r="I364" s="95"/>
      <c r="J364" s="95"/>
      <c r="K364" s="95"/>
    </row>
    <row r="365" customHeight="1" spans="6:11">
      <c r="F365" s="95"/>
      <c r="G365" s="95"/>
      <c r="H365" s="95"/>
      <c r="I365" s="95"/>
      <c r="J365" s="95"/>
      <c r="K365" s="95"/>
    </row>
    <row r="366" customHeight="1" spans="6:11">
      <c r="F366" s="95"/>
      <c r="G366" s="95"/>
      <c r="H366" s="95"/>
      <c r="I366" s="95"/>
      <c r="J366" s="95"/>
      <c r="K366" s="95"/>
    </row>
    <row r="367" customHeight="1" spans="6:11">
      <c r="F367" s="95"/>
      <c r="G367" s="95"/>
      <c r="H367" s="95"/>
      <c r="I367" s="95"/>
      <c r="J367" s="95"/>
      <c r="K367" s="95"/>
    </row>
    <row r="368" customHeight="1" spans="6:11">
      <c r="F368" s="95"/>
      <c r="G368" s="95"/>
      <c r="H368" s="95"/>
      <c r="I368" s="95"/>
      <c r="J368" s="95"/>
      <c r="K368" s="95"/>
    </row>
    <row r="369" customHeight="1" spans="6:11">
      <c r="F369" s="95"/>
      <c r="G369" s="95"/>
      <c r="H369" s="95"/>
      <c r="I369" s="95"/>
      <c r="J369" s="95"/>
      <c r="K369" s="95"/>
    </row>
    <row r="370" customHeight="1" spans="6:11">
      <c r="F370" s="95"/>
      <c r="G370" s="95"/>
      <c r="H370" s="95"/>
      <c r="I370" s="95"/>
      <c r="J370" s="95"/>
      <c r="K370" s="95"/>
    </row>
    <row r="371" customHeight="1" spans="6:11">
      <c r="F371" s="95"/>
      <c r="G371" s="95"/>
      <c r="H371" s="95"/>
      <c r="I371" s="95"/>
      <c r="J371" s="95"/>
      <c r="K371" s="95"/>
    </row>
    <row r="372" customHeight="1" spans="6:11">
      <c r="F372" s="95"/>
      <c r="G372" s="95"/>
      <c r="H372" s="95"/>
      <c r="I372" s="95"/>
      <c r="J372" s="95"/>
      <c r="K372" s="95"/>
    </row>
    <row r="373" customHeight="1" spans="6:11">
      <c r="F373" s="95"/>
      <c r="G373" s="95"/>
      <c r="H373" s="95"/>
      <c r="I373" s="95"/>
      <c r="J373" s="95"/>
      <c r="K373" s="95"/>
    </row>
    <row r="374" customHeight="1" spans="6:11">
      <c r="F374" s="95"/>
      <c r="G374" s="95"/>
      <c r="H374" s="95"/>
      <c r="I374" s="95"/>
      <c r="J374" s="95"/>
      <c r="K374" s="95"/>
    </row>
    <row r="375" customHeight="1" spans="6:11">
      <c r="F375" s="95"/>
      <c r="G375" s="95"/>
      <c r="H375" s="95"/>
      <c r="I375" s="95"/>
      <c r="J375" s="95"/>
      <c r="K375" s="95"/>
    </row>
    <row r="376" customHeight="1" spans="6:11">
      <c r="F376" s="95"/>
      <c r="G376" s="95"/>
      <c r="H376" s="95"/>
      <c r="I376" s="95"/>
      <c r="J376" s="95"/>
      <c r="K376" s="95"/>
    </row>
    <row r="377" customHeight="1" spans="6:11">
      <c r="F377" s="95"/>
      <c r="G377" s="95"/>
      <c r="H377" s="95"/>
      <c r="I377" s="95"/>
      <c r="J377" s="95"/>
      <c r="K377" s="95"/>
    </row>
    <row r="378" customHeight="1" spans="6:11">
      <c r="F378" s="95"/>
      <c r="G378" s="95"/>
      <c r="H378" s="95"/>
      <c r="I378" s="95"/>
      <c r="J378" s="95"/>
      <c r="K378" s="95"/>
    </row>
    <row r="379" customHeight="1" spans="6:11">
      <c r="F379" s="95"/>
      <c r="G379" s="95"/>
      <c r="H379" s="95"/>
      <c r="I379" s="95"/>
      <c r="J379" s="95"/>
      <c r="K379" s="95"/>
    </row>
    <row r="380" customHeight="1" spans="6:11">
      <c r="F380" s="95"/>
      <c r="G380" s="95"/>
      <c r="H380" s="95"/>
      <c r="I380" s="95"/>
      <c r="J380" s="95"/>
      <c r="K380" s="95"/>
    </row>
    <row r="381" customHeight="1" spans="6:11">
      <c r="F381" s="95"/>
      <c r="G381" s="95"/>
      <c r="H381" s="95"/>
      <c r="I381" s="95"/>
      <c r="J381" s="95"/>
      <c r="K381" s="95"/>
    </row>
    <row r="382" customHeight="1" spans="6:11">
      <c r="F382" s="95"/>
      <c r="G382" s="95"/>
      <c r="H382" s="95"/>
      <c r="I382" s="95"/>
      <c r="J382" s="95"/>
      <c r="K382" s="95"/>
    </row>
    <row r="383" customHeight="1" spans="6:11">
      <c r="F383" s="95"/>
      <c r="G383" s="95"/>
      <c r="H383" s="95"/>
      <c r="I383" s="95"/>
      <c r="J383" s="95"/>
      <c r="K383" s="95"/>
    </row>
    <row r="384" customHeight="1" spans="6:11">
      <c r="F384" s="95"/>
      <c r="G384" s="95"/>
      <c r="H384" s="95"/>
      <c r="I384" s="95"/>
      <c r="J384" s="95"/>
      <c r="K384" s="95"/>
    </row>
  </sheetData>
  <mergeCells count="1">
    <mergeCell ref="B1:K1"/>
  </mergeCells>
  <conditionalFormatting sqref="K6:K37">
    <cfRule type="cellIs" dxfId="2" priority="1" stopIfTrue="1" operator="equal">
      <formula>"异常"</formula>
    </cfRule>
    <cfRule type="cellIs" dxfId="1" priority="2" stopIfTrue="1" operator="equal">
      <formula>"关注"</formula>
    </cfRule>
  </conditionalFormatting>
  <printOptions horizontalCentered="1"/>
  <pageMargins left="0.64" right="0.53" top="0.78" bottom="0.3" header="0.38" footer="0.25"/>
  <pageSetup paperSize="9" orientation="landscape" horizontalDpi="180" verticalDpi="180"/>
  <headerFooter alignWithMargins="0">
    <oddHeader>&amp;C&amp;"黑体,常规"&amp;20&amp;A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30"/>
  <sheetViews>
    <sheetView zoomScale="90" zoomScaleNormal="90" workbookViewId="0">
      <selection activeCell="F2" sqref="F2:S15"/>
    </sheetView>
  </sheetViews>
  <sheetFormatPr defaultColWidth="9" defaultRowHeight="14.25"/>
  <cols>
    <col min="1" max="1" width="11.125" style="49" customWidth="1"/>
    <col min="2" max="2" width="16.25" customWidth="1"/>
    <col min="3" max="3" width="16" customWidth="1"/>
    <col min="4" max="4" width="18.625" customWidth="1"/>
    <col min="5" max="5" width="15.75" customWidth="1"/>
  </cols>
  <sheetData>
    <row r="1" s="49" customFormat="1" ht="43.5" customHeight="1" spans="2:17">
      <c r="B1" s="50" t="s">
        <v>348</v>
      </c>
      <c r="C1" s="51"/>
      <c r="D1" s="51"/>
      <c r="E1" s="51"/>
      <c r="F1" s="51"/>
      <c r="G1" s="51"/>
      <c r="H1" s="51"/>
      <c r="I1" s="51"/>
      <c r="J1" s="75"/>
      <c r="K1" s="75"/>
      <c r="L1" s="75"/>
      <c r="M1" s="75"/>
      <c r="N1" s="75"/>
      <c r="O1" s="75"/>
      <c r="P1" s="75"/>
      <c r="Q1" s="78"/>
    </row>
    <row r="2" ht="39.75" customHeight="1" spans="2:19">
      <c r="B2" s="52" t="s">
        <v>348</v>
      </c>
      <c r="C2" s="52"/>
      <c r="D2" s="52"/>
      <c r="E2" s="52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ht="21.95" customHeight="1" spans="2:19">
      <c r="B3" s="55" t="s">
        <v>349</v>
      </c>
      <c r="C3" s="55"/>
      <c r="D3" s="55" t="s">
        <v>350</v>
      </c>
      <c r="E3" s="55"/>
      <c r="F3" s="5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ht="21.95" customHeight="1" spans="2:19">
      <c r="B4" s="56" t="s">
        <v>351</v>
      </c>
      <c r="C4" s="57">
        <v>3</v>
      </c>
      <c r="D4" s="56" t="s">
        <v>352</v>
      </c>
      <c r="E4" s="58">
        <v>0.300985041955491</v>
      </c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ht="21.95" customHeight="1" spans="2:19">
      <c r="B5" s="59" t="s">
        <v>353</v>
      </c>
      <c r="C5" s="60">
        <v>3.7</v>
      </c>
      <c r="D5" s="59" t="s">
        <v>354</v>
      </c>
      <c r="E5" s="61">
        <v>0.46</v>
      </c>
      <c r="F5" s="53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ht="21.95" customHeight="1" spans="2:19">
      <c r="B6" s="62"/>
      <c r="C6" s="62"/>
      <c r="D6" s="56" t="s">
        <v>355</v>
      </c>
      <c r="E6" s="58">
        <v>0.45</v>
      </c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ht="21.95" customHeight="1" spans="2:19">
      <c r="B7" s="63"/>
      <c r="C7" s="63"/>
      <c r="D7" s="59" t="s">
        <v>356</v>
      </c>
      <c r="E7" s="64">
        <v>375</v>
      </c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ht="21.95" customHeight="1" spans="2:19">
      <c r="B8" s="55" t="s">
        <v>357</v>
      </c>
      <c r="C8" s="55"/>
      <c r="D8" s="65" t="s">
        <v>358</v>
      </c>
      <c r="E8" s="66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ht="21.95" customHeight="1" spans="2:19">
      <c r="B9" s="56" t="s">
        <v>359</v>
      </c>
      <c r="C9" s="67">
        <v>5.2</v>
      </c>
      <c r="D9" s="56" t="s">
        <v>360</v>
      </c>
      <c r="E9" s="58">
        <v>0.47</v>
      </c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ht="21.95" customHeight="1" spans="2:19">
      <c r="B10" s="59" t="s">
        <v>361</v>
      </c>
      <c r="C10" s="68">
        <v>68.7</v>
      </c>
      <c r="D10" s="59" t="s">
        <v>362</v>
      </c>
      <c r="E10" s="61">
        <v>0.42</v>
      </c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ht="21.95" customHeight="1" spans="2:19">
      <c r="B11" s="56" t="s">
        <v>363</v>
      </c>
      <c r="C11" s="67">
        <v>2.4</v>
      </c>
      <c r="D11" s="56" t="s">
        <v>364</v>
      </c>
      <c r="E11" s="58">
        <v>0.139188686267213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ht="21.95" customHeight="1" spans="2:19">
      <c r="B12" s="59" t="s">
        <v>365</v>
      </c>
      <c r="C12" s="68">
        <f>360/C11</f>
        <v>150</v>
      </c>
      <c r="D12" s="59" t="s">
        <v>366</v>
      </c>
      <c r="E12" s="61">
        <v>0.139188686267213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ht="21.95" customHeight="1" spans="2:19">
      <c r="B13" s="56" t="s">
        <v>367</v>
      </c>
      <c r="C13" s="67">
        <v>0.36</v>
      </c>
      <c r="D13" s="62"/>
      <c r="E13" s="62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ht="21.95" customHeight="1" spans="2:19">
      <c r="B14" s="59" t="s">
        <v>368</v>
      </c>
      <c r="C14" s="68">
        <v>2.5</v>
      </c>
      <c r="D14" s="63"/>
      <c r="E14" s="6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ht="21.95" customHeight="1" spans="2:19">
      <c r="B15" s="56" t="s">
        <v>369</v>
      </c>
      <c r="C15" s="67">
        <v>0.3</v>
      </c>
      <c r="D15" s="62"/>
      <c r="E15" s="62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="49" customFormat="1" ht="42" customHeight="1" spans="2:11">
      <c r="B16" s="69"/>
      <c r="C16" s="70"/>
      <c r="D16" s="70"/>
      <c r="E16" s="70"/>
      <c r="F16" s="70"/>
      <c r="G16" s="70"/>
      <c r="H16" s="70"/>
      <c r="I16" s="70"/>
      <c r="J16" s="76"/>
      <c r="K16" s="77"/>
    </row>
    <row r="17" spans="6:11">
      <c r="F17" s="71"/>
      <c r="G17" s="71"/>
      <c r="H17" s="72"/>
      <c r="I17" s="71"/>
      <c r="J17" s="71"/>
      <c r="K17" s="71"/>
    </row>
    <row r="18" spans="6:11">
      <c r="F18" s="71"/>
      <c r="G18" s="71"/>
      <c r="H18" s="72"/>
      <c r="I18" s="71"/>
      <c r="J18" s="71"/>
      <c r="K18" s="71"/>
    </row>
    <row r="19" spans="6:11">
      <c r="F19" s="71"/>
      <c r="G19" s="71"/>
      <c r="H19" s="72"/>
      <c r="I19" s="71"/>
      <c r="J19" s="71"/>
      <c r="K19" s="71"/>
    </row>
    <row r="20" spans="6:11">
      <c r="F20" s="71"/>
      <c r="G20" s="71"/>
      <c r="H20" s="72"/>
      <c r="I20" s="71"/>
      <c r="J20" s="71"/>
      <c r="K20" s="71"/>
    </row>
    <row r="21" spans="6:11">
      <c r="F21" s="71"/>
      <c r="G21" s="71"/>
      <c r="H21" s="71"/>
      <c r="I21" s="71"/>
      <c r="J21" s="71"/>
      <c r="K21" s="71"/>
    </row>
    <row r="22" spans="6:11">
      <c r="F22" s="71"/>
      <c r="G22" s="71"/>
      <c r="H22" s="71"/>
      <c r="I22" s="71"/>
      <c r="J22" s="71"/>
      <c r="K22" s="71"/>
    </row>
    <row r="23" spans="4:11">
      <c r="D23" s="73"/>
      <c r="F23" s="71"/>
      <c r="G23" s="71"/>
      <c r="H23" s="71"/>
      <c r="I23" s="71"/>
      <c r="J23" s="71"/>
      <c r="K23" s="71"/>
    </row>
    <row r="24" spans="6:11">
      <c r="F24" s="71"/>
      <c r="G24" s="71"/>
      <c r="H24" s="71"/>
      <c r="I24" s="71"/>
      <c r="J24" s="71"/>
      <c r="K24" s="71"/>
    </row>
    <row r="25" spans="5:11">
      <c r="E25" s="74"/>
      <c r="F25" s="71"/>
      <c r="G25" s="71"/>
      <c r="H25" s="71"/>
      <c r="I25" s="71"/>
      <c r="J25" s="71"/>
      <c r="K25" s="71"/>
    </row>
    <row r="26" spans="6:11">
      <c r="F26" s="71"/>
      <c r="G26" s="71"/>
      <c r="H26" s="71"/>
      <c r="I26" s="71"/>
      <c r="J26" s="71"/>
      <c r="K26" s="71"/>
    </row>
    <row r="27" spans="6:11">
      <c r="F27" s="71"/>
      <c r="G27" s="71"/>
      <c r="H27" s="71"/>
      <c r="I27" s="71"/>
      <c r="J27" s="71"/>
      <c r="K27" s="71"/>
    </row>
    <row r="28" spans="6:11">
      <c r="F28" s="71"/>
      <c r="G28" s="71"/>
      <c r="H28" s="71"/>
      <c r="I28" s="71"/>
      <c r="J28" s="71"/>
      <c r="K28" s="71"/>
    </row>
    <row r="29" spans="6:11">
      <c r="F29" s="71"/>
      <c r="G29" s="71"/>
      <c r="H29" s="71"/>
      <c r="I29" s="71"/>
      <c r="J29" s="71"/>
      <c r="K29" s="71"/>
    </row>
    <row r="30" spans="6:11">
      <c r="F30" s="71"/>
      <c r="G30" s="71"/>
      <c r="H30" s="71"/>
      <c r="I30" s="71"/>
      <c r="J30" s="71"/>
      <c r="K30" s="71"/>
    </row>
  </sheetData>
  <mergeCells count="8">
    <mergeCell ref="B1:I1"/>
    <mergeCell ref="B2:E2"/>
    <mergeCell ref="B3:C3"/>
    <mergeCell ref="D3:E3"/>
    <mergeCell ref="B8:C8"/>
    <mergeCell ref="D8:E8"/>
    <mergeCell ref="B16:J16"/>
    <mergeCell ref="F2:S15"/>
  </mergeCell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W31"/>
  <sheetViews>
    <sheetView zoomScale="91" zoomScaleNormal="91" workbookViewId="0">
      <selection activeCell="P10" sqref="P10"/>
    </sheetView>
  </sheetViews>
  <sheetFormatPr defaultColWidth="8.75" defaultRowHeight="23.1" customHeight="1"/>
  <cols>
    <col min="1" max="1" width="14.25" style="23" customWidth="1"/>
    <col min="2" max="2" width="4.25" style="24" customWidth="1"/>
    <col min="3" max="6" width="8.625" style="25" customWidth="1"/>
    <col min="7" max="7" width="10.875" style="25" customWidth="1"/>
    <col min="8" max="12" width="8.625" style="25" customWidth="1"/>
    <col min="13" max="13" width="12.5" style="25" customWidth="1"/>
    <col min="14" max="14" width="8.625" style="25" customWidth="1"/>
    <col min="15" max="15" width="12.25" style="25" customWidth="1"/>
    <col min="16" max="16" width="8.625" style="25" customWidth="1"/>
    <col min="17" max="17" width="11.375" style="25" customWidth="1"/>
    <col min="18" max="18" width="8.625" style="25" customWidth="1"/>
    <col min="19" max="19" width="11.375" style="25" customWidth="1"/>
    <col min="20" max="20" width="4.5" style="26" customWidth="1"/>
    <col min="21" max="258" width="8.75" style="25"/>
    <col min="259" max="259" width="7.625" style="25" customWidth="1"/>
    <col min="260" max="260" width="1.375" style="25" customWidth="1"/>
    <col min="261" max="261" width="6.875" style="25" customWidth="1"/>
    <col min="262" max="262" width="1.375" style="25" customWidth="1"/>
    <col min="263" max="263" width="10.875" style="25" customWidth="1"/>
    <col min="264" max="264" width="1.375" style="25" customWidth="1"/>
    <col min="265" max="265" width="8.5" style="25" customWidth="1"/>
    <col min="266" max="266" width="9.5" style="25" customWidth="1"/>
    <col min="267" max="267" width="8.625" style="25" customWidth="1"/>
    <col min="268" max="268" width="1.375" style="25" customWidth="1"/>
    <col min="269" max="269" width="13.125" style="25" customWidth="1"/>
    <col min="270" max="270" width="1.375" style="25" customWidth="1"/>
    <col min="271" max="271" width="11.25" style="25" customWidth="1"/>
    <col min="272" max="272" width="1.375" style="25" customWidth="1"/>
    <col min="273" max="273" width="10.375" style="25" customWidth="1"/>
    <col min="274" max="274" width="1.375" style="25" customWidth="1"/>
    <col min="275" max="275" width="10.5" style="25" customWidth="1"/>
    <col min="276" max="514" width="8.75" style="25"/>
    <col min="515" max="515" width="7.625" style="25" customWidth="1"/>
    <col min="516" max="516" width="1.375" style="25" customWidth="1"/>
    <col min="517" max="517" width="6.875" style="25" customWidth="1"/>
    <col min="518" max="518" width="1.375" style="25" customWidth="1"/>
    <col min="519" max="519" width="10.875" style="25" customWidth="1"/>
    <col min="520" max="520" width="1.375" style="25" customWidth="1"/>
    <col min="521" max="521" width="8.5" style="25" customWidth="1"/>
    <col min="522" max="522" width="9.5" style="25" customWidth="1"/>
    <col min="523" max="523" width="8.625" style="25" customWidth="1"/>
    <col min="524" max="524" width="1.375" style="25" customWidth="1"/>
    <col min="525" max="525" width="13.125" style="25" customWidth="1"/>
    <col min="526" max="526" width="1.375" style="25" customWidth="1"/>
    <col min="527" max="527" width="11.25" style="25" customWidth="1"/>
    <col min="528" max="528" width="1.375" style="25" customWidth="1"/>
    <col min="529" max="529" width="10.375" style="25" customWidth="1"/>
    <col min="530" max="530" width="1.375" style="25" customWidth="1"/>
    <col min="531" max="531" width="10.5" style="25" customWidth="1"/>
    <col min="532" max="770" width="8.75" style="25"/>
    <col min="771" max="771" width="7.625" style="25" customWidth="1"/>
    <col min="772" max="772" width="1.375" style="25" customWidth="1"/>
    <col min="773" max="773" width="6.875" style="25" customWidth="1"/>
    <col min="774" max="774" width="1.375" style="25" customWidth="1"/>
    <col min="775" max="775" width="10.875" style="25" customWidth="1"/>
    <col min="776" max="776" width="1.375" style="25" customWidth="1"/>
    <col min="777" max="777" width="8.5" style="25" customWidth="1"/>
    <col min="778" max="778" width="9.5" style="25" customWidth="1"/>
    <col min="779" max="779" width="8.625" style="25" customWidth="1"/>
    <col min="780" max="780" width="1.375" style="25" customWidth="1"/>
    <col min="781" max="781" width="13.125" style="25" customWidth="1"/>
    <col min="782" max="782" width="1.375" style="25" customWidth="1"/>
    <col min="783" max="783" width="11.25" style="25" customWidth="1"/>
    <col min="784" max="784" width="1.375" style="25" customWidth="1"/>
    <col min="785" max="785" width="10.375" style="25" customWidth="1"/>
    <col min="786" max="786" width="1.375" style="25" customWidth="1"/>
    <col min="787" max="787" width="10.5" style="25" customWidth="1"/>
    <col min="788" max="1026" width="8.75" style="25"/>
    <col min="1027" max="1027" width="7.625" style="25" customWidth="1"/>
    <col min="1028" max="1028" width="1.375" style="25" customWidth="1"/>
    <col min="1029" max="1029" width="6.875" style="25" customWidth="1"/>
    <col min="1030" max="1030" width="1.375" style="25" customWidth="1"/>
    <col min="1031" max="1031" width="10.875" style="25" customWidth="1"/>
    <col min="1032" max="1032" width="1.375" style="25" customWidth="1"/>
    <col min="1033" max="1033" width="8.5" style="25" customWidth="1"/>
    <col min="1034" max="1034" width="9.5" style="25" customWidth="1"/>
    <col min="1035" max="1035" width="8.625" style="25" customWidth="1"/>
    <col min="1036" max="1036" width="1.375" style="25" customWidth="1"/>
    <col min="1037" max="1037" width="13.125" style="25" customWidth="1"/>
    <col min="1038" max="1038" width="1.375" style="25" customWidth="1"/>
    <col min="1039" max="1039" width="11.25" style="25" customWidth="1"/>
    <col min="1040" max="1040" width="1.375" style="25" customWidth="1"/>
    <col min="1041" max="1041" width="10.375" style="25" customWidth="1"/>
    <col min="1042" max="1042" width="1.375" style="25" customWidth="1"/>
    <col min="1043" max="1043" width="10.5" style="25" customWidth="1"/>
    <col min="1044" max="1282" width="8.75" style="25"/>
    <col min="1283" max="1283" width="7.625" style="25" customWidth="1"/>
    <col min="1284" max="1284" width="1.375" style="25" customWidth="1"/>
    <col min="1285" max="1285" width="6.875" style="25" customWidth="1"/>
    <col min="1286" max="1286" width="1.375" style="25" customWidth="1"/>
    <col min="1287" max="1287" width="10.875" style="25" customWidth="1"/>
    <col min="1288" max="1288" width="1.375" style="25" customWidth="1"/>
    <col min="1289" max="1289" width="8.5" style="25" customWidth="1"/>
    <col min="1290" max="1290" width="9.5" style="25" customWidth="1"/>
    <col min="1291" max="1291" width="8.625" style="25" customWidth="1"/>
    <col min="1292" max="1292" width="1.375" style="25" customWidth="1"/>
    <col min="1293" max="1293" width="13.125" style="25" customWidth="1"/>
    <col min="1294" max="1294" width="1.375" style="25" customWidth="1"/>
    <col min="1295" max="1295" width="11.25" style="25" customWidth="1"/>
    <col min="1296" max="1296" width="1.375" style="25" customWidth="1"/>
    <col min="1297" max="1297" width="10.375" style="25" customWidth="1"/>
    <col min="1298" max="1298" width="1.375" style="25" customWidth="1"/>
    <col min="1299" max="1299" width="10.5" style="25" customWidth="1"/>
    <col min="1300" max="1538" width="8.75" style="25"/>
    <col min="1539" max="1539" width="7.625" style="25" customWidth="1"/>
    <col min="1540" max="1540" width="1.375" style="25" customWidth="1"/>
    <col min="1541" max="1541" width="6.875" style="25" customWidth="1"/>
    <col min="1542" max="1542" width="1.375" style="25" customWidth="1"/>
    <col min="1543" max="1543" width="10.875" style="25" customWidth="1"/>
    <col min="1544" max="1544" width="1.375" style="25" customWidth="1"/>
    <col min="1545" max="1545" width="8.5" style="25" customWidth="1"/>
    <col min="1546" max="1546" width="9.5" style="25" customWidth="1"/>
    <col min="1547" max="1547" width="8.625" style="25" customWidth="1"/>
    <col min="1548" max="1548" width="1.375" style="25" customWidth="1"/>
    <col min="1549" max="1549" width="13.125" style="25" customWidth="1"/>
    <col min="1550" max="1550" width="1.375" style="25" customWidth="1"/>
    <col min="1551" max="1551" width="11.25" style="25" customWidth="1"/>
    <col min="1552" max="1552" width="1.375" style="25" customWidth="1"/>
    <col min="1553" max="1553" width="10.375" style="25" customWidth="1"/>
    <col min="1554" max="1554" width="1.375" style="25" customWidth="1"/>
    <col min="1555" max="1555" width="10.5" style="25" customWidth="1"/>
    <col min="1556" max="1794" width="8.75" style="25"/>
    <col min="1795" max="1795" width="7.625" style="25" customWidth="1"/>
    <col min="1796" max="1796" width="1.375" style="25" customWidth="1"/>
    <col min="1797" max="1797" width="6.875" style="25" customWidth="1"/>
    <col min="1798" max="1798" width="1.375" style="25" customWidth="1"/>
    <col min="1799" max="1799" width="10.875" style="25" customWidth="1"/>
    <col min="1800" max="1800" width="1.375" style="25" customWidth="1"/>
    <col min="1801" max="1801" width="8.5" style="25" customWidth="1"/>
    <col min="1802" max="1802" width="9.5" style="25" customWidth="1"/>
    <col min="1803" max="1803" width="8.625" style="25" customWidth="1"/>
    <col min="1804" max="1804" width="1.375" style="25" customWidth="1"/>
    <col min="1805" max="1805" width="13.125" style="25" customWidth="1"/>
    <col min="1806" max="1806" width="1.375" style="25" customWidth="1"/>
    <col min="1807" max="1807" width="11.25" style="25" customWidth="1"/>
    <col min="1808" max="1808" width="1.375" style="25" customWidth="1"/>
    <col min="1809" max="1809" width="10.375" style="25" customWidth="1"/>
    <col min="1810" max="1810" width="1.375" style="25" customWidth="1"/>
    <col min="1811" max="1811" width="10.5" style="25" customWidth="1"/>
    <col min="1812" max="2050" width="8.75" style="25"/>
    <col min="2051" max="2051" width="7.625" style="25" customWidth="1"/>
    <col min="2052" max="2052" width="1.375" style="25" customWidth="1"/>
    <col min="2053" max="2053" width="6.875" style="25" customWidth="1"/>
    <col min="2054" max="2054" width="1.375" style="25" customWidth="1"/>
    <col min="2055" max="2055" width="10.875" style="25" customWidth="1"/>
    <col min="2056" max="2056" width="1.375" style="25" customWidth="1"/>
    <col min="2057" max="2057" width="8.5" style="25" customWidth="1"/>
    <col min="2058" max="2058" width="9.5" style="25" customWidth="1"/>
    <col min="2059" max="2059" width="8.625" style="25" customWidth="1"/>
    <col min="2060" max="2060" width="1.375" style="25" customWidth="1"/>
    <col min="2061" max="2061" width="13.125" style="25" customWidth="1"/>
    <col min="2062" max="2062" width="1.375" style="25" customWidth="1"/>
    <col min="2063" max="2063" width="11.25" style="25" customWidth="1"/>
    <col min="2064" max="2064" width="1.375" style="25" customWidth="1"/>
    <col min="2065" max="2065" width="10.375" style="25" customWidth="1"/>
    <col min="2066" max="2066" width="1.375" style="25" customWidth="1"/>
    <col min="2067" max="2067" width="10.5" style="25" customWidth="1"/>
    <col min="2068" max="2306" width="8.75" style="25"/>
    <col min="2307" max="2307" width="7.625" style="25" customWidth="1"/>
    <col min="2308" max="2308" width="1.375" style="25" customWidth="1"/>
    <col min="2309" max="2309" width="6.875" style="25" customWidth="1"/>
    <col min="2310" max="2310" width="1.375" style="25" customWidth="1"/>
    <col min="2311" max="2311" width="10.875" style="25" customWidth="1"/>
    <col min="2312" max="2312" width="1.375" style="25" customWidth="1"/>
    <col min="2313" max="2313" width="8.5" style="25" customWidth="1"/>
    <col min="2314" max="2314" width="9.5" style="25" customWidth="1"/>
    <col min="2315" max="2315" width="8.625" style="25" customWidth="1"/>
    <col min="2316" max="2316" width="1.375" style="25" customWidth="1"/>
    <col min="2317" max="2317" width="13.125" style="25" customWidth="1"/>
    <col min="2318" max="2318" width="1.375" style="25" customWidth="1"/>
    <col min="2319" max="2319" width="11.25" style="25" customWidth="1"/>
    <col min="2320" max="2320" width="1.375" style="25" customWidth="1"/>
    <col min="2321" max="2321" width="10.375" style="25" customWidth="1"/>
    <col min="2322" max="2322" width="1.375" style="25" customWidth="1"/>
    <col min="2323" max="2323" width="10.5" style="25" customWidth="1"/>
    <col min="2324" max="2562" width="8.75" style="25"/>
    <col min="2563" max="2563" width="7.625" style="25" customWidth="1"/>
    <col min="2564" max="2564" width="1.375" style="25" customWidth="1"/>
    <col min="2565" max="2565" width="6.875" style="25" customWidth="1"/>
    <col min="2566" max="2566" width="1.375" style="25" customWidth="1"/>
    <col min="2567" max="2567" width="10.875" style="25" customWidth="1"/>
    <col min="2568" max="2568" width="1.375" style="25" customWidth="1"/>
    <col min="2569" max="2569" width="8.5" style="25" customWidth="1"/>
    <col min="2570" max="2570" width="9.5" style="25" customWidth="1"/>
    <col min="2571" max="2571" width="8.625" style="25" customWidth="1"/>
    <col min="2572" max="2572" width="1.375" style="25" customWidth="1"/>
    <col min="2573" max="2573" width="13.125" style="25" customWidth="1"/>
    <col min="2574" max="2574" width="1.375" style="25" customWidth="1"/>
    <col min="2575" max="2575" width="11.25" style="25" customWidth="1"/>
    <col min="2576" max="2576" width="1.375" style="25" customWidth="1"/>
    <col min="2577" max="2577" width="10.375" style="25" customWidth="1"/>
    <col min="2578" max="2578" width="1.375" style="25" customWidth="1"/>
    <col min="2579" max="2579" width="10.5" style="25" customWidth="1"/>
    <col min="2580" max="2818" width="8.75" style="25"/>
    <col min="2819" max="2819" width="7.625" style="25" customWidth="1"/>
    <col min="2820" max="2820" width="1.375" style="25" customWidth="1"/>
    <col min="2821" max="2821" width="6.875" style="25" customWidth="1"/>
    <col min="2822" max="2822" width="1.375" style="25" customWidth="1"/>
    <col min="2823" max="2823" width="10.875" style="25" customWidth="1"/>
    <col min="2824" max="2824" width="1.375" style="25" customWidth="1"/>
    <col min="2825" max="2825" width="8.5" style="25" customWidth="1"/>
    <col min="2826" max="2826" width="9.5" style="25" customWidth="1"/>
    <col min="2827" max="2827" width="8.625" style="25" customWidth="1"/>
    <col min="2828" max="2828" width="1.375" style="25" customWidth="1"/>
    <col min="2829" max="2829" width="13.125" style="25" customWidth="1"/>
    <col min="2830" max="2830" width="1.375" style="25" customWidth="1"/>
    <col min="2831" max="2831" width="11.25" style="25" customWidth="1"/>
    <col min="2832" max="2832" width="1.375" style="25" customWidth="1"/>
    <col min="2833" max="2833" width="10.375" style="25" customWidth="1"/>
    <col min="2834" max="2834" width="1.375" style="25" customWidth="1"/>
    <col min="2835" max="2835" width="10.5" style="25" customWidth="1"/>
    <col min="2836" max="3074" width="8.75" style="25"/>
    <col min="3075" max="3075" width="7.625" style="25" customWidth="1"/>
    <col min="3076" max="3076" width="1.375" style="25" customWidth="1"/>
    <col min="3077" max="3077" width="6.875" style="25" customWidth="1"/>
    <col min="3078" max="3078" width="1.375" style="25" customWidth="1"/>
    <col min="3079" max="3079" width="10.875" style="25" customWidth="1"/>
    <col min="3080" max="3080" width="1.375" style="25" customWidth="1"/>
    <col min="3081" max="3081" width="8.5" style="25" customWidth="1"/>
    <col min="3082" max="3082" width="9.5" style="25" customWidth="1"/>
    <col min="3083" max="3083" width="8.625" style="25" customWidth="1"/>
    <col min="3084" max="3084" width="1.375" style="25" customWidth="1"/>
    <col min="3085" max="3085" width="13.125" style="25" customWidth="1"/>
    <col min="3086" max="3086" width="1.375" style="25" customWidth="1"/>
    <col min="3087" max="3087" width="11.25" style="25" customWidth="1"/>
    <col min="3088" max="3088" width="1.375" style="25" customWidth="1"/>
    <col min="3089" max="3089" width="10.375" style="25" customWidth="1"/>
    <col min="3090" max="3090" width="1.375" style="25" customWidth="1"/>
    <col min="3091" max="3091" width="10.5" style="25" customWidth="1"/>
    <col min="3092" max="3330" width="8.75" style="25"/>
    <col min="3331" max="3331" width="7.625" style="25" customWidth="1"/>
    <col min="3332" max="3332" width="1.375" style="25" customWidth="1"/>
    <col min="3333" max="3333" width="6.875" style="25" customWidth="1"/>
    <col min="3334" max="3334" width="1.375" style="25" customWidth="1"/>
    <col min="3335" max="3335" width="10.875" style="25" customWidth="1"/>
    <col min="3336" max="3336" width="1.375" style="25" customWidth="1"/>
    <col min="3337" max="3337" width="8.5" style="25" customWidth="1"/>
    <col min="3338" max="3338" width="9.5" style="25" customWidth="1"/>
    <col min="3339" max="3339" width="8.625" style="25" customWidth="1"/>
    <col min="3340" max="3340" width="1.375" style="25" customWidth="1"/>
    <col min="3341" max="3341" width="13.125" style="25" customWidth="1"/>
    <col min="3342" max="3342" width="1.375" style="25" customWidth="1"/>
    <col min="3343" max="3343" width="11.25" style="25" customWidth="1"/>
    <col min="3344" max="3344" width="1.375" style="25" customWidth="1"/>
    <col min="3345" max="3345" width="10.375" style="25" customWidth="1"/>
    <col min="3346" max="3346" width="1.375" style="25" customWidth="1"/>
    <col min="3347" max="3347" width="10.5" style="25" customWidth="1"/>
    <col min="3348" max="3586" width="8.75" style="25"/>
    <col min="3587" max="3587" width="7.625" style="25" customWidth="1"/>
    <col min="3588" max="3588" width="1.375" style="25" customWidth="1"/>
    <col min="3589" max="3589" width="6.875" style="25" customWidth="1"/>
    <col min="3590" max="3590" width="1.375" style="25" customWidth="1"/>
    <col min="3591" max="3591" width="10.875" style="25" customWidth="1"/>
    <col min="3592" max="3592" width="1.375" style="25" customWidth="1"/>
    <col min="3593" max="3593" width="8.5" style="25" customWidth="1"/>
    <col min="3594" max="3594" width="9.5" style="25" customWidth="1"/>
    <col min="3595" max="3595" width="8.625" style="25" customWidth="1"/>
    <col min="3596" max="3596" width="1.375" style="25" customWidth="1"/>
    <col min="3597" max="3597" width="13.125" style="25" customWidth="1"/>
    <col min="3598" max="3598" width="1.375" style="25" customWidth="1"/>
    <col min="3599" max="3599" width="11.25" style="25" customWidth="1"/>
    <col min="3600" max="3600" width="1.375" style="25" customWidth="1"/>
    <col min="3601" max="3601" width="10.375" style="25" customWidth="1"/>
    <col min="3602" max="3602" width="1.375" style="25" customWidth="1"/>
    <col min="3603" max="3603" width="10.5" style="25" customWidth="1"/>
    <col min="3604" max="3842" width="8.75" style="25"/>
    <col min="3843" max="3843" width="7.625" style="25" customWidth="1"/>
    <col min="3844" max="3844" width="1.375" style="25" customWidth="1"/>
    <col min="3845" max="3845" width="6.875" style="25" customWidth="1"/>
    <col min="3846" max="3846" width="1.375" style="25" customWidth="1"/>
    <col min="3847" max="3847" width="10.875" style="25" customWidth="1"/>
    <col min="3848" max="3848" width="1.375" style="25" customWidth="1"/>
    <col min="3849" max="3849" width="8.5" style="25" customWidth="1"/>
    <col min="3850" max="3850" width="9.5" style="25" customWidth="1"/>
    <col min="3851" max="3851" width="8.625" style="25" customWidth="1"/>
    <col min="3852" max="3852" width="1.375" style="25" customWidth="1"/>
    <col min="3853" max="3853" width="13.125" style="25" customWidth="1"/>
    <col min="3854" max="3854" width="1.375" style="25" customWidth="1"/>
    <col min="3855" max="3855" width="11.25" style="25" customWidth="1"/>
    <col min="3856" max="3856" width="1.375" style="25" customWidth="1"/>
    <col min="3857" max="3857" width="10.375" style="25" customWidth="1"/>
    <col min="3858" max="3858" width="1.375" style="25" customWidth="1"/>
    <col min="3859" max="3859" width="10.5" style="25" customWidth="1"/>
    <col min="3860" max="4098" width="8.75" style="25"/>
    <col min="4099" max="4099" width="7.625" style="25" customWidth="1"/>
    <col min="4100" max="4100" width="1.375" style="25" customWidth="1"/>
    <col min="4101" max="4101" width="6.875" style="25" customWidth="1"/>
    <col min="4102" max="4102" width="1.375" style="25" customWidth="1"/>
    <col min="4103" max="4103" width="10.875" style="25" customWidth="1"/>
    <col min="4104" max="4104" width="1.375" style="25" customWidth="1"/>
    <col min="4105" max="4105" width="8.5" style="25" customWidth="1"/>
    <col min="4106" max="4106" width="9.5" style="25" customWidth="1"/>
    <col min="4107" max="4107" width="8.625" style="25" customWidth="1"/>
    <col min="4108" max="4108" width="1.375" style="25" customWidth="1"/>
    <col min="4109" max="4109" width="13.125" style="25" customWidth="1"/>
    <col min="4110" max="4110" width="1.375" style="25" customWidth="1"/>
    <col min="4111" max="4111" width="11.25" style="25" customWidth="1"/>
    <col min="4112" max="4112" width="1.375" style="25" customWidth="1"/>
    <col min="4113" max="4113" width="10.375" style="25" customWidth="1"/>
    <col min="4114" max="4114" width="1.375" style="25" customWidth="1"/>
    <col min="4115" max="4115" width="10.5" style="25" customWidth="1"/>
    <col min="4116" max="4354" width="8.75" style="25"/>
    <col min="4355" max="4355" width="7.625" style="25" customWidth="1"/>
    <col min="4356" max="4356" width="1.375" style="25" customWidth="1"/>
    <col min="4357" max="4357" width="6.875" style="25" customWidth="1"/>
    <col min="4358" max="4358" width="1.375" style="25" customWidth="1"/>
    <col min="4359" max="4359" width="10.875" style="25" customWidth="1"/>
    <col min="4360" max="4360" width="1.375" style="25" customWidth="1"/>
    <col min="4361" max="4361" width="8.5" style="25" customWidth="1"/>
    <col min="4362" max="4362" width="9.5" style="25" customWidth="1"/>
    <col min="4363" max="4363" width="8.625" style="25" customWidth="1"/>
    <col min="4364" max="4364" width="1.375" style="25" customWidth="1"/>
    <col min="4365" max="4365" width="13.125" style="25" customWidth="1"/>
    <col min="4366" max="4366" width="1.375" style="25" customWidth="1"/>
    <col min="4367" max="4367" width="11.25" style="25" customWidth="1"/>
    <col min="4368" max="4368" width="1.375" style="25" customWidth="1"/>
    <col min="4369" max="4369" width="10.375" style="25" customWidth="1"/>
    <col min="4370" max="4370" width="1.375" style="25" customWidth="1"/>
    <col min="4371" max="4371" width="10.5" style="25" customWidth="1"/>
    <col min="4372" max="4610" width="8.75" style="25"/>
    <col min="4611" max="4611" width="7.625" style="25" customWidth="1"/>
    <col min="4612" max="4612" width="1.375" style="25" customWidth="1"/>
    <col min="4613" max="4613" width="6.875" style="25" customWidth="1"/>
    <col min="4614" max="4614" width="1.375" style="25" customWidth="1"/>
    <col min="4615" max="4615" width="10.875" style="25" customWidth="1"/>
    <col min="4616" max="4616" width="1.375" style="25" customWidth="1"/>
    <col min="4617" max="4617" width="8.5" style="25" customWidth="1"/>
    <col min="4618" max="4618" width="9.5" style="25" customWidth="1"/>
    <col min="4619" max="4619" width="8.625" style="25" customWidth="1"/>
    <col min="4620" max="4620" width="1.375" style="25" customWidth="1"/>
    <col min="4621" max="4621" width="13.125" style="25" customWidth="1"/>
    <col min="4622" max="4622" width="1.375" style="25" customWidth="1"/>
    <col min="4623" max="4623" width="11.25" style="25" customWidth="1"/>
    <col min="4624" max="4624" width="1.375" style="25" customWidth="1"/>
    <col min="4625" max="4625" width="10.375" style="25" customWidth="1"/>
    <col min="4626" max="4626" width="1.375" style="25" customWidth="1"/>
    <col min="4627" max="4627" width="10.5" style="25" customWidth="1"/>
    <col min="4628" max="4866" width="8.75" style="25"/>
    <col min="4867" max="4867" width="7.625" style="25" customWidth="1"/>
    <col min="4868" max="4868" width="1.375" style="25" customWidth="1"/>
    <col min="4869" max="4869" width="6.875" style="25" customWidth="1"/>
    <col min="4870" max="4870" width="1.375" style="25" customWidth="1"/>
    <col min="4871" max="4871" width="10.875" style="25" customWidth="1"/>
    <col min="4872" max="4872" width="1.375" style="25" customWidth="1"/>
    <col min="4873" max="4873" width="8.5" style="25" customWidth="1"/>
    <col min="4874" max="4874" width="9.5" style="25" customWidth="1"/>
    <col min="4875" max="4875" width="8.625" style="25" customWidth="1"/>
    <col min="4876" max="4876" width="1.375" style="25" customWidth="1"/>
    <col min="4877" max="4877" width="13.125" style="25" customWidth="1"/>
    <col min="4878" max="4878" width="1.375" style="25" customWidth="1"/>
    <col min="4879" max="4879" width="11.25" style="25" customWidth="1"/>
    <col min="4880" max="4880" width="1.375" style="25" customWidth="1"/>
    <col min="4881" max="4881" width="10.375" style="25" customWidth="1"/>
    <col min="4882" max="4882" width="1.375" style="25" customWidth="1"/>
    <col min="4883" max="4883" width="10.5" style="25" customWidth="1"/>
    <col min="4884" max="5122" width="8.75" style="25"/>
    <col min="5123" max="5123" width="7.625" style="25" customWidth="1"/>
    <col min="5124" max="5124" width="1.375" style="25" customWidth="1"/>
    <col min="5125" max="5125" width="6.875" style="25" customWidth="1"/>
    <col min="5126" max="5126" width="1.375" style="25" customWidth="1"/>
    <col min="5127" max="5127" width="10.875" style="25" customWidth="1"/>
    <col min="5128" max="5128" width="1.375" style="25" customWidth="1"/>
    <col min="5129" max="5129" width="8.5" style="25" customWidth="1"/>
    <col min="5130" max="5130" width="9.5" style="25" customWidth="1"/>
    <col min="5131" max="5131" width="8.625" style="25" customWidth="1"/>
    <col min="5132" max="5132" width="1.375" style="25" customWidth="1"/>
    <col min="5133" max="5133" width="13.125" style="25" customWidth="1"/>
    <col min="5134" max="5134" width="1.375" style="25" customWidth="1"/>
    <col min="5135" max="5135" width="11.25" style="25" customWidth="1"/>
    <col min="5136" max="5136" width="1.375" style="25" customWidth="1"/>
    <col min="5137" max="5137" width="10.375" style="25" customWidth="1"/>
    <col min="5138" max="5138" width="1.375" style="25" customWidth="1"/>
    <col min="5139" max="5139" width="10.5" style="25" customWidth="1"/>
    <col min="5140" max="5378" width="8.75" style="25"/>
    <col min="5379" max="5379" width="7.625" style="25" customWidth="1"/>
    <col min="5380" max="5380" width="1.375" style="25" customWidth="1"/>
    <col min="5381" max="5381" width="6.875" style="25" customWidth="1"/>
    <col min="5382" max="5382" width="1.375" style="25" customWidth="1"/>
    <col min="5383" max="5383" width="10.875" style="25" customWidth="1"/>
    <col min="5384" max="5384" width="1.375" style="25" customWidth="1"/>
    <col min="5385" max="5385" width="8.5" style="25" customWidth="1"/>
    <col min="5386" max="5386" width="9.5" style="25" customWidth="1"/>
    <col min="5387" max="5387" width="8.625" style="25" customWidth="1"/>
    <col min="5388" max="5388" width="1.375" style="25" customWidth="1"/>
    <col min="5389" max="5389" width="13.125" style="25" customWidth="1"/>
    <col min="5390" max="5390" width="1.375" style="25" customWidth="1"/>
    <col min="5391" max="5391" width="11.25" style="25" customWidth="1"/>
    <col min="5392" max="5392" width="1.375" style="25" customWidth="1"/>
    <col min="5393" max="5393" width="10.375" style="25" customWidth="1"/>
    <col min="5394" max="5394" width="1.375" style="25" customWidth="1"/>
    <col min="5395" max="5395" width="10.5" style="25" customWidth="1"/>
    <col min="5396" max="5634" width="8.75" style="25"/>
    <col min="5635" max="5635" width="7.625" style="25" customWidth="1"/>
    <col min="5636" max="5636" width="1.375" style="25" customWidth="1"/>
    <col min="5637" max="5637" width="6.875" style="25" customWidth="1"/>
    <col min="5638" max="5638" width="1.375" style="25" customWidth="1"/>
    <col min="5639" max="5639" width="10.875" style="25" customWidth="1"/>
    <col min="5640" max="5640" width="1.375" style="25" customWidth="1"/>
    <col min="5641" max="5641" width="8.5" style="25" customWidth="1"/>
    <col min="5642" max="5642" width="9.5" style="25" customWidth="1"/>
    <col min="5643" max="5643" width="8.625" style="25" customWidth="1"/>
    <col min="5644" max="5644" width="1.375" style="25" customWidth="1"/>
    <col min="5645" max="5645" width="13.125" style="25" customWidth="1"/>
    <col min="5646" max="5646" width="1.375" style="25" customWidth="1"/>
    <col min="5647" max="5647" width="11.25" style="25" customWidth="1"/>
    <col min="5648" max="5648" width="1.375" style="25" customWidth="1"/>
    <col min="5649" max="5649" width="10.375" style="25" customWidth="1"/>
    <col min="5650" max="5650" width="1.375" style="25" customWidth="1"/>
    <col min="5651" max="5651" width="10.5" style="25" customWidth="1"/>
    <col min="5652" max="5890" width="8.75" style="25"/>
    <col min="5891" max="5891" width="7.625" style="25" customWidth="1"/>
    <col min="5892" max="5892" width="1.375" style="25" customWidth="1"/>
    <col min="5893" max="5893" width="6.875" style="25" customWidth="1"/>
    <col min="5894" max="5894" width="1.375" style="25" customWidth="1"/>
    <col min="5895" max="5895" width="10.875" style="25" customWidth="1"/>
    <col min="5896" max="5896" width="1.375" style="25" customWidth="1"/>
    <col min="5897" max="5897" width="8.5" style="25" customWidth="1"/>
    <col min="5898" max="5898" width="9.5" style="25" customWidth="1"/>
    <col min="5899" max="5899" width="8.625" style="25" customWidth="1"/>
    <col min="5900" max="5900" width="1.375" style="25" customWidth="1"/>
    <col min="5901" max="5901" width="13.125" style="25" customWidth="1"/>
    <col min="5902" max="5902" width="1.375" style="25" customWidth="1"/>
    <col min="5903" max="5903" width="11.25" style="25" customWidth="1"/>
    <col min="5904" max="5904" width="1.375" style="25" customWidth="1"/>
    <col min="5905" max="5905" width="10.375" style="25" customWidth="1"/>
    <col min="5906" max="5906" width="1.375" style="25" customWidth="1"/>
    <col min="5907" max="5907" width="10.5" style="25" customWidth="1"/>
    <col min="5908" max="6146" width="8.75" style="25"/>
    <col min="6147" max="6147" width="7.625" style="25" customWidth="1"/>
    <col min="6148" max="6148" width="1.375" style="25" customWidth="1"/>
    <col min="6149" max="6149" width="6.875" style="25" customWidth="1"/>
    <col min="6150" max="6150" width="1.375" style="25" customWidth="1"/>
    <col min="6151" max="6151" width="10.875" style="25" customWidth="1"/>
    <col min="6152" max="6152" width="1.375" style="25" customWidth="1"/>
    <col min="6153" max="6153" width="8.5" style="25" customWidth="1"/>
    <col min="6154" max="6154" width="9.5" style="25" customWidth="1"/>
    <col min="6155" max="6155" width="8.625" style="25" customWidth="1"/>
    <col min="6156" max="6156" width="1.375" style="25" customWidth="1"/>
    <col min="6157" max="6157" width="13.125" style="25" customWidth="1"/>
    <col min="6158" max="6158" width="1.375" style="25" customWidth="1"/>
    <col min="6159" max="6159" width="11.25" style="25" customWidth="1"/>
    <col min="6160" max="6160" width="1.375" style="25" customWidth="1"/>
    <col min="6161" max="6161" width="10.375" style="25" customWidth="1"/>
    <col min="6162" max="6162" width="1.375" style="25" customWidth="1"/>
    <col min="6163" max="6163" width="10.5" style="25" customWidth="1"/>
    <col min="6164" max="6402" width="8.75" style="25"/>
    <col min="6403" max="6403" width="7.625" style="25" customWidth="1"/>
    <col min="6404" max="6404" width="1.375" style="25" customWidth="1"/>
    <col min="6405" max="6405" width="6.875" style="25" customWidth="1"/>
    <col min="6406" max="6406" width="1.375" style="25" customWidth="1"/>
    <col min="6407" max="6407" width="10.875" style="25" customWidth="1"/>
    <col min="6408" max="6408" width="1.375" style="25" customWidth="1"/>
    <col min="6409" max="6409" width="8.5" style="25" customWidth="1"/>
    <col min="6410" max="6410" width="9.5" style="25" customWidth="1"/>
    <col min="6411" max="6411" width="8.625" style="25" customWidth="1"/>
    <col min="6412" max="6412" width="1.375" style="25" customWidth="1"/>
    <col min="6413" max="6413" width="13.125" style="25" customWidth="1"/>
    <col min="6414" max="6414" width="1.375" style="25" customWidth="1"/>
    <col min="6415" max="6415" width="11.25" style="25" customWidth="1"/>
    <col min="6416" max="6416" width="1.375" style="25" customWidth="1"/>
    <col min="6417" max="6417" width="10.375" style="25" customWidth="1"/>
    <col min="6418" max="6418" width="1.375" style="25" customWidth="1"/>
    <col min="6419" max="6419" width="10.5" style="25" customWidth="1"/>
    <col min="6420" max="6658" width="8.75" style="25"/>
    <col min="6659" max="6659" width="7.625" style="25" customWidth="1"/>
    <col min="6660" max="6660" width="1.375" style="25" customWidth="1"/>
    <col min="6661" max="6661" width="6.875" style="25" customWidth="1"/>
    <col min="6662" max="6662" width="1.375" style="25" customWidth="1"/>
    <col min="6663" max="6663" width="10.875" style="25" customWidth="1"/>
    <col min="6664" max="6664" width="1.375" style="25" customWidth="1"/>
    <col min="6665" max="6665" width="8.5" style="25" customWidth="1"/>
    <col min="6666" max="6666" width="9.5" style="25" customWidth="1"/>
    <col min="6667" max="6667" width="8.625" style="25" customWidth="1"/>
    <col min="6668" max="6668" width="1.375" style="25" customWidth="1"/>
    <col min="6669" max="6669" width="13.125" style="25" customWidth="1"/>
    <col min="6670" max="6670" width="1.375" style="25" customWidth="1"/>
    <col min="6671" max="6671" width="11.25" style="25" customWidth="1"/>
    <col min="6672" max="6672" width="1.375" style="25" customWidth="1"/>
    <col min="6673" max="6673" width="10.375" style="25" customWidth="1"/>
    <col min="6674" max="6674" width="1.375" style="25" customWidth="1"/>
    <col min="6675" max="6675" width="10.5" style="25" customWidth="1"/>
    <col min="6676" max="6914" width="8.75" style="25"/>
    <col min="6915" max="6915" width="7.625" style="25" customWidth="1"/>
    <col min="6916" max="6916" width="1.375" style="25" customWidth="1"/>
    <col min="6917" max="6917" width="6.875" style="25" customWidth="1"/>
    <col min="6918" max="6918" width="1.375" style="25" customWidth="1"/>
    <col min="6919" max="6919" width="10.875" style="25" customWidth="1"/>
    <col min="6920" max="6920" width="1.375" style="25" customWidth="1"/>
    <col min="6921" max="6921" width="8.5" style="25" customWidth="1"/>
    <col min="6922" max="6922" width="9.5" style="25" customWidth="1"/>
    <col min="6923" max="6923" width="8.625" style="25" customWidth="1"/>
    <col min="6924" max="6924" width="1.375" style="25" customWidth="1"/>
    <col min="6925" max="6925" width="13.125" style="25" customWidth="1"/>
    <col min="6926" max="6926" width="1.375" style="25" customWidth="1"/>
    <col min="6927" max="6927" width="11.25" style="25" customWidth="1"/>
    <col min="6928" max="6928" width="1.375" style="25" customWidth="1"/>
    <col min="6929" max="6929" width="10.375" style="25" customWidth="1"/>
    <col min="6930" max="6930" width="1.375" style="25" customWidth="1"/>
    <col min="6931" max="6931" width="10.5" style="25" customWidth="1"/>
    <col min="6932" max="7170" width="8.75" style="25"/>
    <col min="7171" max="7171" width="7.625" style="25" customWidth="1"/>
    <col min="7172" max="7172" width="1.375" style="25" customWidth="1"/>
    <col min="7173" max="7173" width="6.875" style="25" customWidth="1"/>
    <col min="7174" max="7174" width="1.375" style="25" customWidth="1"/>
    <col min="7175" max="7175" width="10.875" style="25" customWidth="1"/>
    <col min="7176" max="7176" width="1.375" style="25" customWidth="1"/>
    <col min="7177" max="7177" width="8.5" style="25" customWidth="1"/>
    <col min="7178" max="7178" width="9.5" style="25" customWidth="1"/>
    <col min="7179" max="7179" width="8.625" style="25" customWidth="1"/>
    <col min="7180" max="7180" width="1.375" style="25" customWidth="1"/>
    <col min="7181" max="7181" width="13.125" style="25" customWidth="1"/>
    <col min="7182" max="7182" width="1.375" style="25" customWidth="1"/>
    <col min="7183" max="7183" width="11.25" style="25" customWidth="1"/>
    <col min="7184" max="7184" width="1.375" style="25" customWidth="1"/>
    <col min="7185" max="7185" width="10.375" style="25" customWidth="1"/>
    <col min="7186" max="7186" width="1.375" style="25" customWidth="1"/>
    <col min="7187" max="7187" width="10.5" style="25" customWidth="1"/>
    <col min="7188" max="7426" width="8.75" style="25"/>
    <col min="7427" max="7427" width="7.625" style="25" customWidth="1"/>
    <col min="7428" max="7428" width="1.375" style="25" customWidth="1"/>
    <col min="7429" max="7429" width="6.875" style="25" customWidth="1"/>
    <col min="7430" max="7430" width="1.375" style="25" customWidth="1"/>
    <col min="7431" max="7431" width="10.875" style="25" customWidth="1"/>
    <col min="7432" max="7432" width="1.375" style="25" customWidth="1"/>
    <col min="7433" max="7433" width="8.5" style="25" customWidth="1"/>
    <col min="7434" max="7434" width="9.5" style="25" customWidth="1"/>
    <col min="7435" max="7435" width="8.625" style="25" customWidth="1"/>
    <col min="7436" max="7436" width="1.375" style="25" customWidth="1"/>
    <col min="7437" max="7437" width="13.125" style="25" customWidth="1"/>
    <col min="7438" max="7438" width="1.375" style="25" customWidth="1"/>
    <col min="7439" max="7439" width="11.25" style="25" customWidth="1"/>
    <col min="7440" max="7440" width="1.375" style="25" customWidth="1"/>
    <col min="7441" max="7441" width="10.375" style="25" customWidth="1"/>
    <col min="7442" max="7442" width="1.375" style="25" customWidth="1"/>
    <col min="7443" max="7443" width="10.5" style="25" customWidth="1"/>
    <col min="7444" max="7682" width="8.75" style="25"/>
    <col min="7683" max="7683" width="7.625" style="25" customWidth="1"/>
    <col min="7684" max="7684" width="1.375" style="25" customWidth="1"/>
    <col min="7685" max="7685" width="6.875" style="25" customWidth="1"/>
    <col min="7686" max="7686" width="1.375" style="25" customWidth="1"/>
    <col min="7687" max="7687" width="10.875" style="25" customWidth="1"/>
    <col min="7688" max="7688" width="1.375" style="25" customWidth="1"/>
    <col min="7689" max="7689" width="8.5" style="25" customWidth="1"/>
    <col min="7690" max="7690" width="9.5" style="25" customWidth="1"/>
    <col min="7691" max="7691" width="8.625" style="25" customWidth="1"/>
    <col min="7692" max="7692" width="1.375" style="25" customWidth="1"/>
    <col min="7693" max="7693" width="13.125" style="25" customWidth="1"/>
    <col min="7694" max="7694" width="1.375" style="25" customWidth="1"/>
    <col min="7695" max="7695" width="11.25" style="25" customWidth="1"/>
    <col min="7696" max="7696" width="1.375" style="25" customWidth="1"/>
    <col min="7697" max="7697" width="10.375" style="25" customWidth="1"/>
    <col min="7698" max="7698" width="1.375" style="25" customWidth="1"/>
    <col min="7699" max="7699" width="10.5" style="25" customWidth="1"/>
    <col min="7700" max="7938" width="8.75" style="25"/>
    <col min="7939" max="7939" width="7.625" style="25" customWidth="1"/>
    <col min="7940" max="7940" width="1.375" style="25" customWidth="1"/>
    <col min="7941" max="7941" width="6.875" style="25" customWidth="1"/>
    <col min="7942" max="7942" width="1.375" style="25" customWidth="1"/>
    <col min="7943" max="7943" width="10.875" style="25" customWidth="1"/>
    <col min="7944" max="7944" width="1.375" style="25" customWidth="1"/>
    <col min="7945" max="7945" width="8.5" style="25" customWidth="1"/>
    <col min="7946" max="7946" width="9.5" style="25" customWidth="1"/>
    <col min="7947" max="7947" width="8.625" style="25" customWidth="1"/>
    <col min="7948" max="7948" width="1.375" style="25" customWidth="1"/>
    <col min="7949" max="7949" width="13.125" style="25" customWidth="1"/>
    <col min="7950" max="7950" width="1.375" style="25" customWidth="1"/>
    <col min="7951" max="7951" width="11.25" style="25" customWidth="1"/>
    <col min="7952" max="7952" width="1.375" style="25" customWidth="1"/>
    <col min="7953" max="7953" width="10.375" style="25" customWidth="1"/>
    <col min="7954" max="7954" width="1.375" style="25" customWidth="1"/>
    <col min="7955" max="7955" width="10.5" style="25" customWidth="1"/>
    <col min="7956" max="8194" width="8.75" style="25"/>
    <col min="8195" max="8195" width="7.625" style="25" customWidth="1"/>
    <col min="8196" max="8196" width="1.375" style="25" customWidth="1"/>
    <col min="8197" max="8197" width="6.875" style="25" customWidth="1"/>
    <col min="8198" max="8198" width="1.375" style="25" customWidth="1"/>
    <col min="8199" max="8199" width="10.875" style="25" customWidth="1"/>
    <col min="8200" max="8200" width="1.375" style="25" customWidth="1"/>
    <col min="8201" max="8201" width="8.5" style="25" customWidth="1"/>
    <col min="8202" max="8202" width="9.5" style="25" customWidth="1"/>
    <col min="8203" max="8203" width="8.625" style="25" customWidth="1"/>
    <col min="8204" max="8204" width="1.375" style="25" customWidth="1"/>
    <col min="8205" max="8205" width="13.125" style="25" customWidth="1"/>
    <col min="8206" max="8206" width="1.375" style="25" customWidth="1"/>
    <col min="8207" max="8207" width="11.25" style="25" customWidth="1"/>
    <col min="8208" max="8208" width="1.375" style="25" customWidth="1"/>
    <col min="8209" max="8209" width="10.375" style="25" customWidth="1"/>
    <col min="8210" max="8210" width="1.375" style="25" customWidth="1"/>
    <col min="8211" max="8211" width="10.5" style="25" customWidth="1"/>
    <col min="8212" max="8450" width="8.75" style="25"/>
    <col min="8451" max="8451" width="7.625" style="25" customWidth="1"/>
    <col min="8452" max="8452" width="1.375" style="25" customWidth="1"/>
    <col min="8453" max="8453" width="6.875" style="25" customWidth="1"/>
    <col min="8454" max="8454" width="1.375" style="25" customWidth="1"/>
    <col min="8455" max="8455" width="10.875" style="25" customWidth="1"/>
    <col min="8456" max="8456" width="1.375" style="25" customWidth="1"/>
    <col min="8457" max="8457" width="8.5" style="25" customWidth="1"/>
    <col min="8458" max="8458" width="9.5" style="25" customWidth="1"/>
    <col min="8459" max="8459" width="8.625" style="25" customWidth="1"/>
    <col min="8460" max="8460" width="1.375" style="25" customWidth="1"/>
    <col min="8461" max="8461" width="13.125" style="25" customWidth="1"/>
    <col min="8462" max="8462" width="1.375" style="25" customWidth="1"/>
    <col min="8463" max="8463" width="11.25" style="25" customWidth="1"/>
    <col min="8464" max="8464" width="1.375" style="25" customWidth="1"/>
    <col min="8465" max="8465" width="10.375" style="25" customWidth="1"/>
    <col min="8466" max="8466" width="1.375" style="25" customWidth="1"/>
    <col min="8467" max="8467" width="10.5" style="25" customWidth="1"/>
    <col min="8468" max="8706" width="8.75" style="25"/>
    <col min="8707" max="8707" width="7.625" style="25" customWidth="1"/>
    <col min="8708" max="8708" width="1.375" style="25" customWidth="1"/>
    <col min="8709" max="8709" width="6.875" style="25" customWidth="1"/>
    <col min="8710" max="8710" width="1.375" style="25" customWidth="1"/>
    <col min="8711" max="8711" width="10.875" style="25" customWidth="1"/>
    <col min="8712" max="8712" width="1.375" style="25" customWidth="1"/>
    <col min="8713" max="8713" width="8.5" style="25" customWidth="1"/>
    <col min="8714" max="8714" width="9.5" style="25" customWidth="1"/>
    <col min="8715" max="8715" width="8.625" style="25" customWidth="1"/>
    <col min="8716" max="8716" width="1.375" style="25" customWidth="1"/>
    <col min="8717" max="8717" width="13.125" style="25" customWidth="1"/>
    <col min="8718" max="8718" width="1.375" style="25" customWidth="1"/>
    <col min="8719" max="8719" width="11.25" style="25" customWidth="1"/>
    <col min="8720" max="8720" width="1.375" style="25" customWidth="1"/>
    <col min="8721" max="8721" width="10.375" style="25" customWidth="1"/>
    <col min="8722" max="8722" width="1.375" style="25" customWidth="1"/>
    <col min="8723" max="8723" width="10.5" style="25" customWidth="1"/>
    <col min="8724" max="8962" width="8.75" style="25"/>
    <col min="8963" max="8963" width="7.625" style="25" customWidth="1"/>
    <col min="8964" max="8964" width="1.375" style="25" customWidth="1"/>
    <col min="8965" max="8965" width="6.875" style="25" customWidth="1"/>
    <col min="8966" max="8966" width="1.375" style="25" customWidth="1"/>
    <col min="8967" max="8967" width="10.875" style="25" customWidth="1"/>
    <col min="8968" max="8968" width="1.375" style="25" customWidth="1"/>
    <col min="8969" max="8969" width="8.5" style="25" customWidth="1"/>
    <col min="8970" max="8970" width="9.5" style="25" customWidth="1"/>
    <col min="8971" max="8971" width="8.625" style="25" customWidth="1"/>
    <col min="8972" max="8972" width="1.375" style="25" customWidth="1"/>
    <col min="8973" max="8973" width="13.125" style="25" customWidth="1"/>
    <col min="8974" max="8974" width="1.375" style="25" customWidth="1"/>
    <col min="8975" max="8975" width="11.25" style="25" customWidth="1"/>
    <col min="8976" max="8976" width="1.375" style="25" customWidth="1"/>
    <col min="8977" max="8977" width="10.375" style="25" customWidth="1"/>
    <col min="8978" max="8978" width="1.375" style="25" customWidth="1"/>
    <col min="8979" max="8979" width="10.5" style="25" customWidth="1"/>
    <col min="8980" max="9218" width="8.75" style="25"/>
    <col min="9219" max="9219" width="7.625" style="25" customWidth="1"/>
    <col min="9220" max="9220" width="1.375" style="25" customWidth="1"/>
    <col min="9221" max="9221" width="6.875" style="25" customWidth="1"/>
    <col min="9222" max="9222" width="1.375" style="25" customWidth="1"/>
    <col min="9223" max="9223" width="10.875" style="25" customWidth="1"/>
    <col min="9224" max="9224" width="1.375" style="25" customWidth="1"/>
    <col min="9225" max="9225" width="8.5" style="25" customWidth="1"/>
    <col min="9226" max="9226" width="9.5" style="25" customWidth="1"/>
    <col min="9227" max="9227" width="8.625" style="25" customWidth="1"/>
    <col min="9228" max="9228" width="1.375" style="25" customWidth="1"/>
    <col min="9229" max="9229" width="13.125" style="25" customWidth="1"/>
    <col min="9230" max="9230" width="1.375" style="25" customWidth="1"/>
    <col min="9231" max="9231" width="11.25" style="25" customWidth="1"/>
    <col min="9232" max="9232" width="1.375" style="25" customWidth="1"/>
    <col min="9233" max="9233" width="10.375" style="25" customWidth="1"/>
    <col min="9234" max="9234" width="1.375" style="25" customWidth="1"/>
    <col min="9235" max="9235" width="10.5" style="25" customWidth="1"/>
    <col min="9236" max="9474" width="8.75" style="25"/>
    <col min="9475" max="9475" width="7.625" style="25" customWidth="1"/>
    <col min="9476" max="9476" width="1.375" style="25" customWidth="1"/>
    <col min="9477" max="9477" width="6.875" style="25" customWidth="1"/>
    <col min="9478" max="9478" width="1.375" style="25" customWidth="1"/>
    <col min="9479" max="9479" width="10.875" style="25" customWidth="1"/>
    <col min="9480" max="9480" width="1.375" style="25" customWidth="1"/>
    <col min="9481" max="9481" width="8.5" style="25" customWidth="1"/>
    <col min="9482" max="9482" width="9.5" style="25" customWidth="1"/>
    <col min="9483" max="9483" width="8.625" style="25" customWidth="1"/>
    <col min="9484" max="9484" width="1.375" style="25" customWidth="1"/>
    <col min="9485" max="9485" width="13.125" style="25" customWidth="1"/>
    <col min="9486" max="9486" width="1.375" style="25" customWidth="1"/>
    <col min="9487" max="9487" width="11.25" style="25" customWidth="1"/>
    <col min="9488" max="9488" width="1.375" style="25" customWidth="1"/>
    <col min="9489" max="9489" width="10.375" style="25" customWidth="1"/>
    <col min="9490" max="9490" width="1.375" style="25" customWidth="1"/>
    <col min="9491" max="9491" width="10.5" style="25" customWidth="1"/>
    <col min="9492" max="9730" width="8.75" style="25"/>
    <col min="9731" max="9731" width="7.625" style="25" customWidth="1"/>
    <col min="9732" max="9732" width="1.375" style="25" customWidth="1"/>
    <col min="9733" max="9733" width="6.875" style="25" customWidth="1"/>
    <col min="9734" max="9734" width="1.375" style="25" customWidth="1"/>
    <col min="9735" max="9735" width="10.875" style="25" customWidth="1"/>
    <col min="9736" max="9736" width="1.375" style="25" customWidth="1"/>
    <col min="9737" max="9737" width="8.5" style="25" customWidth="1"/>
    <col min="9738" max="9738" width="9.5" style="25" customWidth="1"/>
    <col min="9739" max="9739" width="8.625" style="25" customWidth="1"/>
    <col min="9740" max="9740" width="1.375" style="25" customWidth="1"/>
    <col min="9741" max="9741" width="13.125" style="25" customWidth="1"/>
    <col min="9742" max="9742" width="1.375" style="25" customWidth="1"/>
    <col min="9743" max="9743" width="11.25" style="25" customWidth="1"/>
    <col min="9744" max="9744" width="1.375" style="25" customWidth="1"/>
    <col min="9745" max="9745" width="10.375" style="25" customWidth="1"/>
    <col min="9746" max="9746" width="1.375" style="25" customWidth="1"/>
    <col min="9747" max="9747" width="10.5" style="25" customWidth="1"/>
    <col min="9748" max="9986" width="8.75" style="25"/>
    <col min="9987" max="9987" width="7.625" style="25" customWidth="1"/>
    <col min="9988" max="9988" width="1.375" style="25" customWidth="1"/>
    <col min="9989" max="9989" width="6.875" style="25" customWidth="1"/>
    <col min="9990" max="9990" width="1.375" style="25" customWidth="1"/>
    <col min="9991" max="9991" width="10.875" style="25" customWidth="1"/>
    <col min="9992" max="9992" width="1.375" style="25" customWidth="1"/>
    <col min="9993" max="9993" width="8.5" style="25" customWidth="1"/>
    <col min="9994" max="9994" width="9.5" style="25" customWidth="1"/>
    <col min="9995" max="9995" width="8.625" style="25" customWidth="1"/>
    <col min="9996" max="9996" width="1.375" style="25" customWidth="1"/>
    <col min="9997" max="9997" width="13.125" style="25" customWidth="1"/>
    <col min="9998" max="9998" width="1.375" style="25" customWidth="1"/>
    <col min="9999" max="9999" width="11.25" style="25" customWidth="1"/>
    <col min="10000" max="10000" width="1.375" style="25" customWidth="1"/>
    <col min="10001" max="10001" width="10.375" style="25" customWidth="1"/>
    <col min="10002" max="10002" width="1.375" style="25" customWidth="1"/>
    <col min="10003" max="10003" width="10.5" style="25" customWidth="1"/>
    <col min="10004" max="10242" width="8.75" style="25"/>
    <col min="10243" max="10243" width="7.625" style="25" customWidth="1"/>
    <col min="10244" max="10244" width="1.375" style="25" customWidth="1"/>
    <col min="10245" max="10245" width="6.875" style="25" customWidth="1"/>
    <col min="10246" max="10246" width="1.375" style="25" customWidth="1"/>
    <col min="10247" max="10247" width="10.875" style="25" customWidth="1"/>
    <col min="10248" max="10248" width="1.375" style="25" customWidth="1"/>
    <col min="10249" max="10249" width="8.5" style="25" customWidth="1"/>
    <col min="10250" max="10250" width="9.5" style="25" customWidth="1"/>
    <col min="10251" max="10251" width="8.625" style="25" customWidth="1"/>
    <col min="10252" max="10252" width="1.375" style="25" customWidth="1"/>
    <col min="10253" max="10253" width="13.125" style="25" customWidth="1"/>
    <col min="10254" max="10254" width="1.375" style="25" customWidth="1"/>
    <col min="10255" max="10255" width="11.25" style="25" customWidth="1"/>
    <col min="10256" max="10256" width="1.375" style="25" customWidth="1"/>
    <col min="10257" max="10257" width="10.375" style="25" customWidth="1"/>
    <col min="10258" max="10258" width="1.375" style="25" customWidth="1"/>
    <col min="10259" max="10259" width="10.5" style="25" customWidth="1"/>
    <col min="10260" max="10498" width="8.75" style="25"/>
    <col min="10499" max="10499" width="7.625" style="25" customWidth="1"/>
    <col min="10500" max="10500" width="1.375" style="25" customWidth="1"/>
    <col min="10501" max="10501" width="6.875" style="25" customWidth="1"/>
    <col min="10502" max="10502" width="1.375" style="25" customWidth="1"/>
    <col min="10503" max="10503" width="10.875" style="25" customWidth="1"/>
    <col min="10504" max="10504" width="1.375" style="25" customWidth="1"/>
    <col min="10505" max="10505" width="8.5" style="25" customWidth="1"/>
    <col min="10506" max="10506" width="9.5" style="25" customWidth="1"/>
    <col min="10507" max="10507" width="8.625" style="25" customWidth="1"/>
    <col min="10508" max="10508" width="1.375" style="25" customWidth="1"/>
    <col min="10509" max="10509" width="13.125" style="25" customWidth="1"/>
    <col min="10510" max="10510" width="1.375" style="25" customWidth="1"/>
    <col min="10511" max="10511" width="11.25" style="25" customWidth="1"/>
    <col min="10512" max="10512" width="1.375" style="25" customWidth="1"/>
    <col min="10513" max="10513" width="10.375" style="25" customWidth="1"/>
    <col min="10514" max="10514" width="1.375" style="25" customWidth="1"/>
    <col min="10515" max="10515" width="10.5" style="25" customWidth="1"/>
    <col min="10516" max="10754" width="8.75" style="25"/>
    <col min="10755" max="10755" width="7.625" style="25" customWidth="1"/>
    <col min="10756" max="10756" width="1.375" style="25" customWidth="1"/>
    <col min="10757" max="10757" width="6.875" style="25" customWidth="1"/>
    <col min="10758" max="10758" width="1.375" style="25" customWidth="1"/>
    <col min="10759" max="10759" width="10.875" style="25" customWidth="1"/>
    <col min="10760" max="10760" width="1.375" style="25" customWidth="1"/>
    <col min="10761" max="10761" width="8.5" style="25" customWidth="1"/>
    <col min="10762" max="10762" width="9.5" style="25" customWidth="1"/>
    <col min="10763" max="10763" width="8.625" style="25" customWidth="1"/>
    <col min="10764" max="10764" width="1.375" style="25" customWidth="1"/>
    <col min="10765" max="10765" width="13.125" style="25" customWidth="1"/>
    <col min="10766" max="10766" width="1.375" style="25" customWidth="1"/>
    <col min="10767" max="10767" width="11.25" style="25" customWidth="1"/>
    <col min="10768" max="10768" width="1.375" style="25" customWidth="1"/>
    <col min="10769" max="10769" width="10.375" style="25" customWidth="1"/>
    <col min="10770" max="10770" width="1.375" style="25" customWidth="1"/>
    <col min="10771" max="10771" width="10.5" style="25" customWidth="1"/>
    <col min="10772" max="11010" width="8.75" style="25"/>
    <col min="11011" max="11011" width="7.625" style="25" customWidth="1"/>
    <col min="11012" max="11012" width="1.375" style="25" customWidth="1"/>
    <col min="11013" max="11013" width="6.875" style="25" customWidth="1"/>
    <col min="11014" max="11014" width="1.375" style="25" customWidth="1"/>
    <col min="11015" max="11015" width="10.875" style="25" customWidth="1"/>
    <col min="11016" max="11016" width="1.375" style="25" customWidth="1"/>
    <col min="11017" max="11017" width="8.5" style="25" customWidth="1"/>
    <col min="11018" max="11018" width="9.5" style="25" customWidth="1"/>
    <col min="11019" max="11019" width="8.625" style="25" customWidth="1"/>
    <col min="11020" max="11020" width="1.375" style="25" customWidth="1"/>
    <col min="11021" max="11021" width="13.125" style="25" customWidth="1"/>
    <col min="11022" max="11022" width="1.375" style="25" customWidth="1"/>
    <col min="11023" max="11023" width="11.25" style="25" customWidth="1"/>
    <col min="11024" max="11024" width="1.375" style="25" customWidth="1"/>
    <col min="11025" max="11025" width="10.375" style="25" customWidth="1"/>
    <col min="11026" max="11026" width="1.375" style="25" customWidth="1"/>
    <col min="11027" max="11027" width="10.5" style="25" customWidth="1"/>
    <col min="11028" max="11266" width="8.75" style="25"/>
    <col min="11267" max="11267" width="7.625" style="25" customWidth="1"/>
    <col min="11268" max="11268" width="1.375" style="25" customWidth="1"/>
    <col min="11269" max="11269" width="6.875" style="25" customWidth="1"/>
    <col min="11270" max="11270" width="1.375" style="25" customWidth="1"/>
    <col min="11271" max="11271" width="10.875" style="25" customWidth="1"/>
    <col min="11272" max="11272" width="1.375" style="25" customWidth="1"/>
    <col min="11273" max="11273" width="8.5" style="25" customWidth="1"/>
    <col min="11274" max="11274" width="9.5" style="25" customWidth="1"/>
    <col min="11275" max="11275" width="8.625" style="25" customWidth="1"/>
    <col min="11276" max="11276" width="1.375" style="25" customWidth="1"/>
    <col min="11277" max="11277" width="13.125" style="25" customWidth="1"/>
    <col min="11278" max="11278" width="1.375" style="25" customWidth="1"/>
    <col min="11279" max="11279" width="11.25" style="25" customWidth="1"/>
    <col min="11280" max="11280" width="1.375" style="25" customWidth="1"/>
    <col min="11281" max="11281" width="10.375" style="25" customWidth="1"/>
    <col min="11282" max="11282" width="1.375" style="25" customWidth="1"/>
    <col min="11283" max="11283" width="10.5" style="25" customWidth="1"/>
    <col min="11284" max="11522" width="8.75" style="25"/>
    <col min="11523" max="11523" width="7.625" style="25" customWidth="1"/>
    <col min="11524" max="11524" width="1.375" style="25" customWidth="1"/>
    <col min="11525" max="11525" width="6.875" style="25" customWidth="1"/>
    <col min="11526" max="11526" width="1.375" style="25" customWidth="1"/>
    <col min="11527" max="11527" width="10.875" style="25" customWidth="1"/>
    <col min="11528" max="11528" width="1.375" style="25" customWidth="1"/>
    <col min="11529" max="11529" width="8.5" style="25" customWidth="1"/>
    <col min="11530" max="11530" width="9.5" style="25" customWidth="1"/>
    <col min="11531" max="11531" width="8.625" style="25" customWidth="1"/>
    <col min="11532" max="11532" width="1.375" style="25" customWidth="1"/>
    <col min="11533" max="11533" width="13.125" style="25" customWidth="1"/>
    <col min="11534" max="11534" width="1.375" style="25" customWidth="1"/>
    <col min="11535" max="11535" width="11.25" style="25" customWidth="1"/>
    <col min="11536" max="11536" width="1.375" style="25" customWidth="1"/>
    <col min="11537" max="11537" width="10.375" style="25" customWidth="1"/>
    <col min="11538" max="11538" width="1.375" style="25" customWidth="1"/>
    <col min="11539" max="11539" width="10.5" style="25" customWidth="1"/>
    <col min="11540" max="11778" width="8.75" style="25"/>
    <col min="11779" max="11779" width="7.625" style="25" customWidth="1"/>
    <col min="11780" max="11780" width="1.375" style="25" customWidth="1"/>
    <col min="11781" max="11781" width="6.875" style="25" customWidth="1"/>
    <col min="11782" max="11782" width="1.375" style="25" customWidth="1"/>
    <col min="11783" max="11783" width="10.875" style="25" customWidth="1"/>
    <col min="11784" max="11784" width="1.375" style="25" customWidth="1"/>
    <col min="11785" max="11785" width="8.5" style="25" customWidth="1"/>
    <col min="11786" max="11786" width="9.5" style="25" customWidth="1"/>
    <col min="11787" max="11787" width="8.625" style="25" customWidth="1"/>
    <col min="11788" max="11788" width="1.375" style="25" customWidth="1"/>
    <col min="11789" max="11789" width="13.125" style="25" customWidth="1"/>
    <col min="11790" max="11790" width="1.375" style="25" customWidth="1"/>
    <col min="11791" max="11791" width="11.25" style="25" customWidth="1"/>
    <col min="11792" max="11792" width="1.375" style="25" customWidth="1"/>
    <col min="11793" max="11793" width="10.375" style="25" customWidth="1"/>
    <col min="11794" max="11794" width="1.375" style="25" customWidth="1"/>
    <col min="11795" max="11795" width="10.5" style="25" customWidth="1"/>
    <col min="11796" max="12034" width="8.75" style="25"/>
    <col min="12035" max="12035" width="7.625" style="25" customWidth="1"/>
    <col min="12036" max="12036" width="1.375" style="25" customWidth="1"/>
    <col min="12037" max="12037" width="6.875" style="25" customWidth="1"/>
    <col min="12038" max="12038" width="1.375" style="25" customWidth="1"/>
    <col min="12039" max="12039" width="10.875" style="25" customWidth="1"/>
    <col min="12040" max="12040" width="1.375" style="25" customWidth="1"/>
    <col min="12041" max="12041" width="8.5" style="25" customWidth="1"/>
    <col min="12042" max="12042" width="9.5" style="25" customWidth="1"/>
    <col min="12043" max="12043" width="8.625" style="25" customWidth="1"/>
    <col min="12044" max="12044" width="1.375" style="25" customWidth="1"/>
    <col min="12045" max="12045" width="13.125" style="25" customWidth="1"/>
    <col min="12046" max="12046" width="1.375" style="25" customWidth="1"/>
    <col min="12047" max="12047" width="11.25" style="25" customWidth="1"/>
    <col min="12048" max="12048" width="1.375" style="25" customWidth="1"/>
    <col min="12049" max="12049" width="10.375" style="25" customWidth="1"/>
    <col min="12050" max="12050" width="1.375" style="25" customWidth="1"/>
    <col min="12051" max="12051" width="10.5" style="25" customWidth="1"/>
    <col min="12052" max="12290" width="8.75" style="25"/>
    <col min="12291" max="12291" width="7.625" style="25" customWidth="1"/>
    <col min="12292" max="12292" width="1.375" style="25" customWidth="1"/>
    <col min="12293" max="12293" width="6.875" style="25" customWidth="1"/>
    <col min="12294" max="12294" width="1.375" style="25" customWidth="1"/>
    <col min="12295" max="12295" width="10.875" style="25" customWidth="1"/>
    <col min="12296" max="12296" width="1.375" style="25" customWidth="1"/>
    <col min="12297" max="12297" width="8.5" style="25" customWidth="1"/>
    <col min="12298" max="12298" width="9.5" style="25" customWidth="1"/>
    <col min="12299" max="12299" width="8.625" style="25" customWidth="1"/>
    <col min="12300" max="12300" width="1.375" style="25" customWidth="1"/>
    <col min="12301" max="12301" width="13.125" style="25" customWidth="1"/>
    <col min="12302" max="12302" width="1.375" style="25" customWidth="1"/>
    <col min="12303" max="12303" width="11.25" style="25" customWidth="1"/>
    <col min="12304" max="12304" width="1.375" style="25" customWidth="1"/>
    <col min="12305" max="12305" width="10.375" style="25" customWidth="1"/>
    <col min="12306" max="12306" width="1.375" style="25" customWidth="1"/>
    <col min="12307" max="12307" width="10.5" style="25" customWidth="1"/>
    <col min="12308" max="12546" width="8.75" style="25"/>
    <col min="12547" max="12547" width="7.625" style="25" customWidth="1"/>
    <col min="12548" max="12548" width="1.375" style="25" customWidth="1"/>
    <col min="12549" max="12549" width="6.875" style="25" customWidth="1"/>
    <col min="12550" max="12550" width="1.375" style="25" customWidth="1"/>
    <col min="12551" max="12551" width="10.875" style="25" customWidth="1"/>
    <col min="12552" max="12552" width="1.375" style="25" customWidth="1"/>
    <col min="12553" max="12553" width="8.5" style="25" customWidth="1"/>
    <col min="12554" max="12554" width="9.5" style="25" customWidth="1"/>
    <col min="12555" max="12555" width="8.625" style="25" customWidth="1"/>
    <col min="12556" max="12556" width="1.375" style="25" customWidth="1"/>
    <col min="12557" max="12557" width="13.125" style="25" customWidth="1"/>
    <col min="12558" max="12558" width="1.375" style="25" customWidth="1"/>
    <col min="12559" max="12559" width="11.25" style="25" customWidth="1"/>
    <col min="12560" max="12560" width="1.375" style="25" customWidth="1"/>
    <col min="12561" max="12561" width="10.375" style="25" customWidth="1"/>
    <col min="12562" max="12562" width="1.375" style="25" customWidth="1"/>
    <col min="12563" max="12563" width="10.5" style="25" customWidth="1"/>
    <col min="12564" max="12802" width="8.75" style="25"/>
    <col min="12803" max="12803" width="7.625" style="25" customWidth="1"/>
    <col min="12804" max="12804" width="1.375" style="25" customWidth="1"/>
    <col min="12805" max="12805" width="6.875" style="25" customWidth="1"/>
    <col min="12806" max="12806" width="1.375" style="25" customWidth="1"/>
    <col min="12807" max="12807" width="10.875" style="25" customWidth="1"/>
    <col min="12808" max="12808" width="1.375" style="25" customWidth="1"/>
    <col min="12809" max="12809" width="8.5" style="25" customWidth="1"/>
    <col min="12810" max="12810" width="9.5" style="25" customWidth="1"/>
    <col min="12811" max="12811" width="8.625" style="25" customWidth="1"/>
    <col min="12812" max="12812" width="1.375" style="25" customWidth="1"/>
    <col min="12813" max="12813" width="13.125" style="25" customWidth="1"/>
    <col min="12814" max="12814" width="1.375" style="25" customWidth="1"/>
    <col min="12815" max="12815" width="11.25" style="25" customWidth="1"/>
    <col min="12816" max="12816" width="1.375" style="25" customWidth="1"/>
    <col min="12817" max="12817" width="10.375" style="25" customWidth="1"/>
    <col min="12818" max="12818" width="1.375" style="25" customWidth="1"/>
    <col min="12819" max="12819" width="10.5" style="25" customWidth="1"/>
    <col min="12820" max="13058" width="8.75" style="25"/>
    <col min="13059" max="13059" width="7.625" style="25" customWidth="1"/>
    <col min="13060" max="13060" width="1.375" style="25" customWidth="1"/>
    <col min="13061" max="13061" width="6.875" style="25" customWidth="1"/>
    <col min="13062" max="13062" width="1.375" style="25" customWidth="1"/>
    <col min="13063" max="13063" width="10.875" style="25" customWidth="1"/>
    <col min="13064" max="13064" width="1.375" style="25" customWidth="1"/>
    <col min="13065" max="13065" width="8.5" style="25" customWidth="1"/>
    <col min="13066" max="13066" width="9.5" style="25" customWidth="1"/>
    <col min="13067" max="13067" width="8.625" style="25" customWidth="1"/>
    <col min="13068" max="13068" width="1.375" style="25" customWidth="1"/>
    <col min="13069" max="13069" width="13.125" style="25" customWidth="1"/>
    <col min="13070" max="13070" width="1.375" style="25" customWidth="1"/>
    <col min="13071" max="13071" width="11.25" style="25" customWidth="1"/>
    <col min="13072" max="13072" width="1.375" style="25" customWidth="1"/>
    <col min="13073" max="13073" width="10.375" style="25" customWidth="1"/>
    <col min="13074" max="13074" width="1.375" style="25" customWidth="1"/>
    <col min="13075" max="13075" width="10.5" style="25" customWidth="1"/>
    <col min="13076" max="13314" width="8.75" style="25"/>
    <col min="13315" max="13315" width="7.625" style="25" customWidth="1"/>
    <col min="13316" max="13316" width="1.375" style="25" customWidth="1"/>
    <col min="13317" max="13317" width="6.875" style="25" customWidth="1"/>
    <col min="13318" max="13318" width="1.375" style="25" customWidth="1"/>
    <col min="13319" max="13319" width="10.875" style="25" customWidth="1"/>
    <col min="13320" max="13320" width="1.375" style="25" customWidth="1"/>
    <col min="13321" max="13321" width="8.5" style="25" customWidth="1"/>
    <col min="13322" max="13322" width="9.5" style="25" customWidth="1"/>
    <col min="13323" max="13323" width="8.625" style="25" customWidth="1"/>
    <col min="13324" max="13324" width="1.375" style="25" customWidth="1"/>
    <col min="13325" max="13325" width="13.125" style="25" customWidth="1"/>
    <col min="13326" max="13326" width="1.375" style="25" customWidth="1"/>
    <col min="13327" max="13327" width="11.25" style="25" customWidth="1"/>
    <col min="13328" max="13328" width="1.375" style="25" customWidth="1"/>
    <col min="13329" max="13329" width="10.375" style="25" customWidth="1"/>
    <col min="13330" max="13330" width="1.375" style="25" customWidth="1"/>
    <col min="13331" max="13331" width="10.5" style="25" customWidth="1"/>
    <col min="13332" max="13570" width="8.75" style="25"/>
    <col min="13571" max="13571" width="7.625" style="25" customWidth="1"/>
    <col min="13572" max="13572" width="1.375" style="25" customWidth="1"/>
    <col min="13573" max="13573" width="6.875" style="25" customWidth="1"/>
    <col min="13574" max="13574" width="1.375" style="25" customWidth="1"/>
    <col min="13575" max="13575" width="10.875" style="25" customWidth="1"/>
    <col min="13576" max="13576" width="1.375" style="25" customWidth="1"/>
    <col min="13577" max="13577" width="8.5" style="25" customWidth="1"/>
    <col min="13578" max="13578" width="9.5" style="25" customWidth="1"/>
    <col min="13579" max="13579" width="8.625" style="25" customWidth="1"/>
    <col min="13580" max="13580" width="1.375" style="25" customWidth="1"/>
    <col min="13581" max="13581" width="13.125" style="25" customWidth="1"/>
    <col min="13582" max="13582" width="1.375" style="25" customWidth="1"/>
    <col min="13583" max="13583" width="11.25" style="25" customWidth="1"/>
    <col min="13584" max="13584" width="1.375" style="25" customWidth="1"/>
    <col min="13585" max="13585" width="10.375" style="25" customWidth="1"/>
    <col min="13586" max="13586" width="1.375" style="25" customWidth="1"/>
    <col min="13587" max="13587" width="10.5" style="25" customWidth="1"/>
    <col min="13588" max="13826" width="8.75" style="25"/>
    <col min="13827" max="13827" width="7.625" style="25" customWidth="1"/>
    <col min="13828" max="13828" width="1.375" style="25" customWidth="1"/>
    <col min="13829" max="13829" width="6.875" style="25" customWidth="1"/>
    <col min="13830" max="13830" width="1.375" style="25" customWidth="1"/>
    <col min="13831" max="13831" width="10.875" style="25" customWidth="1"/>
    <col min="13832" max="13832" width="1.375" style="25" customWidth="1"/>
    <col min="13833" max="13833" width="8.5" style="25" customWidth="1"/>
    <col min="13834" max="13834" width="9.5" style="25" customWidth="1"/>
    <col min="13835" max="13835" width="8.625" style="25" customWidth="1"/>
    <col min="13836" max="13836" width="1.375" style="25" customWidth="1"/>
    <col min="13837" max="13837" width="13.125" style="25" customWidth="1"/>
    <col min="13838" max="13838" width="1.375" style="25" customWidth="1"/>
    <col min="13839" max="13839" width="11.25" style="25" customWidth="1"/>
    <col min="13840" max="13840" width="1.375" style="25" customWidth="1"/>
    <col min="13841" max="13841" width="10.375" style="25" customWidth="1"/>
    <col min="13842" max="13842" width="1.375" style="25" customWidth="1"/>
    <col min="13843" max="13843" width="10.5" style="25" customWidth="1"/>
    <col min="13844" max="14082" width="8.75" style="25"/>
    <col min="14083" max="14083" width="7.625" style="25" customWidth="1"/>
    <col min="14084" max="14084" width="1.375" style="25" customWidth="1"/>
    <col min="14085" max="14085" width="6.875" style="25" customWidth="1"/>
    <col min="14086" max="14086" width="1.375" style="25" customWidth="1"/>
    <col min="14087" max="14087" width="10.875" style="25" customWidth="1"/>
    <col min="14088" max="14088" width="1.375" style="25" customWidth="1"/>
    <col min="14089" max="14089" width="8.5" style="25" customWidth="1"/>
    <col min="14090" max="14090" width="9.5" style="25" customWidth="1"/>
    <col min="14091" max="14091" width="8.625" style="25" customWidth="1"/>
    <col min="14092" max="14092" width="1.375" style="25" customWidth="1"/>
    <col min="14093" max="14093" width="13.125" style="25" customWidth="1"/>
    <col min="14094" max="14094" width="1.375" style="25" customWidth="1"/>
    <col min="14095" max="14095" width="11.25" style="25" customWidth="1"/>
    <col min="14096" max="14096" width="1.375" style="25" customWidth="1"/>
    <col min="14097" max="14097" width="10.375" style="25" customWidth="1"/>
    <col min="14098" max="14098" width="1.375" style="25" customWidth="1"/>
    <col min="14099" max="14099" width="10.5" style="25" customWidth="1"/>
    <col min="14100" max="14338" width="8.75" style="25"/>
    <col min="14339" max="14339" width="7.625" style="25" customWidth="1"/>
    <col min="14340" max="14340" width="1.375" style="25" customWidth="1"/>
    <col min="14341" max="14341" width="6.875" style="25" customWidth="1"/>
    <col min="14342" max="14342" width="1.375" style="25" customWidth="1"/>
    <col min="14343" max="14343" width="10.875" style="25" customWidth="1"/>
    <col min="14344" max="14344" width="1.375" style="25" customWidth="1"/>
    <col min="14345" max="14345" width="8.5" style="25" customWidth="1"/>
    <col min="14346" max="14346" width="9.5" style="25" customWidth="1"/>
    <col min="14347" max="14347" width="8.625" style="25" customWidth="1"/>
    <col min="14348" max="14348" width="1.375" style="25" customWidth="1"/>
    <col min="14349" max="14349" width="13.125" style="25" customWidth="1"/>
    <col min="14350" max="14350" width="1.375" style="25" customWidth="1"/>
    <col min="14351" max="14351" width="11.25" style="25" customWidth="1"/>
    <col min="14352" max="14352" width="1.375" style="25" customWidth="1"/>
    <col min="14353" max="14353" width="10.375" style="25" customWidth="1"/>
    <col min="14354" max="14354" width="1.375" style="25" customWidth="1"/>
    <col min="14355" max="14355" width="10.5" style="25" customWidth="1"/>
    <col min="14356" max="14594" width="8.75" style="25"/>
    <col min="14595" max="14595" width="7.625" style="25" customWidth="1"/>
    <col min="14596" max="14596" width="1.375" style="25" customWidth="1"/>
    <col min="14597" max="14597" width="6.875" style="25" customWidth="1"/>
    <col min="14598" max="14598" width="1.375" style="25" customWidth="1"/>
    <col min="14599" max="14599" width="10.875" style="25" customWidth="1"/>
    <col min="14600" max="14600" width="1.375" style="25" customWidth="1"/>
    <col min="14601" max="14601" width="8.5" style="25" customWidth="1"/>
    <col min="14602" max="14602" width="9.5" style="25" customWidth="1"/>
    <col min="14603" max="14603" width="8.625" style="25" customWidth="1"/>
    <col min="14604" max="14604" width="1.375" style="25" customWidth="1"/>
    <col min="14605" max="14605" width="13.125" style="25" customWidth="1"/>
    <col min="14606" max="14606" width="1.375" style="25" customWidth="1"/>
    <col min="14607" max="14607" width="11.25" style="25" customWidth="1"/>
    <col min="14608" max="14608" width="1.375" style="25" customWidth="1"/>
    <col min="14609" max="14609" width="10.375" style="25" customWidth="1"/>
    <col min="14610" max="14610" width="1.375" style="25" customWidth="1"/>
    <col min="14611" max="14611" width="10.5" style="25" customWidth="1"/>
    <col min="14612" max="14850" width="8.75" style="25"/>
    <col min="14851" max="14851" width="7.625" style="25" customWidth="1"/>
    <col min="14852" max="14852" width="1.375" style="25" customWidth="1"/>
    <col min="14853" max="14853" width="6.875" style="25" customWidth="1"/>
    <col min="14854" max="14854" width="1.375" style="25" customWidth="1"/>
    <col min="14855" max="14855" width="10.875" style="25" customWidth="1"/>
    <col min="14856" max="14856" width="1.375" style="25" customWidth="1"/>
    <col min="14857" max="14857" width="8.5" style="25" customWidth="1"/>
    <col min="14858" max="14858" width="9.5" style="25" customWidth="1"/>
    <col min="14859" max="14859" width="8.625" style="25" customWidth="1"/>
    <col min="14860" max="14860" width="1.375" style="25" customWidth="1"/>
    <col min="14861" max="14861" width="13.125" style="25" customWidth="1"/>
    <col min="14862" max="14862" width="1.375" style="25" customWidth="1"/>
    <col min="14863" max="14863" width="11.25" style="25" customWidth="1"/>
    <col min="14864" max="14864" width="1.375" style="25" customWidth="1"/>
    <col min="14865" max="14865" width="10.375" style="25" customWidth="1"/>
    <col min="14866" max="14866" width="1.375" style="25" customWidth="1"/>
    <col min="14867" max="14867" width="10.5" style="25" customWidth="1"/>
    <col min="14868" max="15106" width="8.75" style="25"/>
    <col min="15107" max="15107" width="7.625" style="25" customWidth="1"/>
    <col min="15108" max="15108" width="1.375" style="25" customWidth="1"/>
    <col min="15109" max="15109" width="6.875" style="25" customWidth="1"/>
    <col min="15110" max="15110" width="1.375" style="25" customWidth="1"/>
    <col min="15111" max="15111" width="10.875" style="25" customWidth="1"/>
    <col min="15112" max="15112" width="1.375" style="25" customWidth="1"/>
    <col min="15113" max="15113" width="8.5" style="25" customWidth="1"/>
    <col min="15114" max="15114" width="9.5" style="25" customWidth="1"/>
    <col min="15115" max="15115" width="8.625" style="25" customWidth="1"/>
    <col min="15116" max="15116" width="1.375" style="25" customWidth="1"/>
    <col min="15117" max="15117" width="13.125" style="25" customWidth="1"/>
    <col min="15118" max="15118" width="1.375" style="25" customWidth="1"/>
    <col min="15119" max="15119" width="11.25" style="25" customWidth="1"/>
    <col min="15120" max="15120" width="1.375" style="25" customWidth="1"/>
    <col min="15121" max="15121" width="10.375" style="25" customWidth="1"/>
    <col min="15122" max="15122" width="1.375" style="25" customWidth="1"/>
    <col min="15123" max="15123" width="10.5" style="25" customWidth="1"/>
    <col min="15124" max="15362" width="8.75" style="25"/>
    <col min="15363" max="15363" width="7.625" style="25" customWidth="1"/>
    <col min="15364" max="15364" width="1.375" style="25" customWidth="1"/>
    <col min="15365" max="15365" width="6.875" style="25" customWidth="1"/>
    <col min="15366" max="15366" width="1.375" style="25" customWidth="1"/>
    <col min="15367" max="15367" width="10.875" style="25" customWidth="1"/>
    <col min="15368" max="15368" width="1.375" style="25" customWidth="1"/>
    <col min="15369" max="15369" width="8.5" style="25" customWidth="1"/>
    <col min="15370" max="15370" width="9.5" style="25" customWidth="1"/>
    <col min="15371" max="15371" width="8.625" style="25" customWidth="1"/>
    <col min="15372" max="15372" width="1.375" style="25" customWidth="1"/>
    <col min="15373" max="15373" width="13.125" style="25" customWidth="1"/>
    <col min="15374" max="15374" width="1.375" style="25" customWidth="1"/>
    <col min="15375" max="15375" width="11.25" style="25" customWidth="1"/>
    <col min="15376" max="15376" width="1.375" style="25" customWidth="1"/>
    <col min="15377" max="15377" width="10.375" style="25" customWidth="1"/>
    <col min="15378" max="15378" width="1.375" style="25" customWidth="1"/>
    <col min="15379" max="15379" width="10.5" style="25" customWidth="1"/>
    <col min="15380" max="15618" width="8.75" style="25"/>
    <col min="15619" max="15619" width="7.625" style="25" customWidth="1"/>
    <col min="15620" max="15620" width="1.375" style="25" customWidth="1"/>
    <col min="15621" max="15621" width="6.875" style="25" customWidth="1"/>
    <col min="15622" max="15622" width="1.375" style="25" customWidth="1"/>
    <col min="15623" max="15623" width="10.875" style="25" customWidth="1"/>
    <col min="15624" max="15624" width="1.375" style="25" customWidth="1"/>
    <col min="15625" max="15625" width="8.5" style="25" customWidth="1"/>
    <col min="15626" max="15626" width="9.5" style="25" customWidth="1"/>
    <col min="15627" max="15627" width="8.625" style="25" customWidth="1"/>
    <col min="15628" max="15628" width="1.375" style="25" customWidth="1"/>
    <col min="15629" max="15629" width="13.125" style="25" customWidth="1"/>
    <col min="15630" max="15630" width="1.375" style="25" customWidth="1"/>
    <col min="15631" max="15631" width="11.25" style="25" customWidth="1"/>
    <col min="15632" max="15632" width="1.375" style="25" customWidth="1"/>
    <col min="15633" max="15633" width="10.375" style="25" customWidth="1"/>
    <col min="15634" max="15634" width="1.375" style="25" customWidth="1"/>
    <col min="15635" max="15635" width="10.5" style="25" customWidth="1"/>
    <col min="15636" max="15874" width="8.75" style="25"/>
    <col min="15875" max="15875" width="7.625" style="25" customWidth="1"/>
    <col min="15876" max="15876" width="1.375" style="25" customWidth="1"/>
    <col min="15877" max="15877" width="6.875" style="25" customWidth="1"/>
    <col min="15878" max="15878" width="1.375" style="25" customWidth="1"/>
    <col min="15879" max="15879" width="10.875" style="25" customWidth="1"/>
    <col min="15880" max="15880" width="1.375" style="25" customWidth="1"/>
    <col min="15881" max="15881" width="8.5" style="25" customWidth="1"/>
    <col min="15882" max="15882" width="9.5" style="25" customWidth="1"/>
    <col min="15883" max="15883" width="8.625" style="25" customWidth="1"/>
    <col min="15884" max="15884" width="1.375" style="25" customWidth="1"/>
    <col min="15885" max="15885" width="13.125" style="25" customWidth="1"/>
    <col min="15886" max="15886" width="1.375" style="25" customWidth="1"/>
    <col min="15887" max="15887" width="11.25" style="25" customWidth="1"/>
    <col min="15888" max="15888" width="1.375" style="25" customWidth="1"/>
    <col min="15889" max="15889" width="10.375" style="25" customWidth="1"/>
    <col min="15890" max="15890" width="1.375" style="25" customWidth="1"/>
    <col min="15891" max="15891" width="10.5" style="25" customWidth="1"/>
    <col min="15892" max="16130" width="8.75" style="25"/>
    <col min="16131" max="16131" width="7.625" style="25" customWidth="1"/>
    <col min="16132" max="16132" width="1.375" style="25" customWidth="1"/>
    <col min="16133" max="16133" width="6.875" style="25" customWidth="1"/>
    <col min="16134" max="16134" width="1.375" style="25" customWidth="1"/>
    <col min="16135" max="16135" width="10.875" style="25" customWidth="1"/>
    <col min="16136" max="16136" width="1.375" style="25" customWidth="1"/>
    <col min="16137" max="16137" width="8.5" style="25" customWidth="1"/>
    <col min="16138" max="16138" width="9.5" style="25" customWidth="1"/>
    <col min="16139" max="16139" width="8.625" style="25" customWidth="1"/>
    <col min="16140" max="16140" width="1.375" style="25" customWidth="1"/>
    <col min="16141" max="16141" width="13.125" style="25" customWidth="1"/>
    <col min="16142" max="16142" width="1.375" style="25" customWidth="1"/>
    <col min="16143" max="16143" width="11.25" style="25" customWidth="1"/>
    <col min="16144" max="16144" width="1.375" style="25" customWidth="1"/>
    <col min="16145" max="16145" width="10.375" style="25" customWidth="1"/>
    <col min="16146" max="16146" width="1.375" style="25" customWidth="1"/>
    <col min="16147" max="16147" width="10.5" style="25" customWidth="1"/>
    <col min="16148" max="16384" width="8.75" style="25"/>
  </cols>
  <sheetData>
    <row r="1" s="23" customFormat="1" ht="55.5" customHeight="1" spans="2:20">
      <c r="B1" s="27"/>
      <c r="T1" s="48"/>
    </row>
    <row r="2" ht="52.5" customHeight="1" spans="2:23">
      <c r="B2" s="28" t="s">
        <v>32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8"/>
      <c r="V2" s="38"/>
      <c r="W2" s="38"/>
    </row>
    <row r="3" s="23" customFormat="1" ht="16.5" customHeight="1" spans="2:2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1"/>
      <c r="V3" s="31"/>
      <c r="W3" s="31"/>
    </row>
    <row r="4" customHeight="1" spans="2:23">
      <c r="B4" s="25"/>
      <c r="C4" s="30"/>
      <c r="D4" s="31"/>
      <c r="E4" s="31"/>
      <c r="F4" s="31"/>
      <c r="G4" s="31"/>
      <c r="H4" s="31"/>
      <c r="I4" s="31"/>
      <c r="J4" s="39" t="s">
        <v>370</v>
      </c>
      <c r="K4" s="31"/>
      <c r="L4" s="31"/>
      <c r="M4" s="31"/>
      <c r="N4" s="31"/>
      <c r="O4" s="31"/>
      <c r="P4" s="31"/>
      <c r="Q4" s="31"/>
      <c r="R4" s="31"/>
      <c r="S4" s="31"/>
      <c r="T4" s="38"/>
      <c r="U4" s="38"/>
      <c r="V4" s="38"/>
      <c r="W4" s="38"/>
    </row>
    <row r="5" customHeight="1" spans="2:23">
      <c r="B5" s="25"/>
      <c r="C5" s="30"/>
      <c r="D5" s="31"/>
      <c r="E5" s="31"/>
      <c r="F5" s="31"/>
      <c r="G5" s="31"/>
      <c r="H5" s="31"/>
      <c r="I5" s="31"/>
      <c r="J5" s="33">
        <v>0.156</v>
      </c>
      <c r="K5" s="31"/>
      <c r="L5" s="31"/>
      <c r="M5" s="31"/>
      <c r="N5" s="31"/>
      <c r="O5" s="31"/>
      <c r="P5" s="31"/>
      <c r="Q5" s="31"/>
      <c r="R5" s="31"/>
      <c r="S5" s="31"/>
      <c r="T5" s="38"/>
      <c r="U5" s="38"/>
      <c r="V5" s="38"/>
      <c r="W5" s="38"/>
    </row>
    <row r="6" customHeight="1" spans="2:23">
      <c r="B6" s="25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8"/>
      <c r="U6" s="38"/>
      <c r="V6" s="38"/>
      <c r="W6" s="38"/>
    </row>
    <row r="7" customHeight="1" spans="2:23">
      <c r="B7" s="25"/>
      <c r="C7" s="30"/>
      <c r="D7" s="31"/>
      <c r="E7" s="31"/>
      <c r="F7" s="31"/>
      <c r="G7" s="32" t="s">
        <v>371</v>
      </c>
      <c r="H7" s="31"/>
      <c r="I7" s="31"/>
      <c r="J7" s="31"/>
      <c r="K7" s="31"/>
      <c r="L7" s="31"/>
      <c r="M7" s="32" t="s">
        <v>372</v>
      </c>
      <c r="N7" s="31"/>
      <c r="O7" s="31"/>
      <c r="P7" s="31"/>
      <c r="Q7" s="31"/>
      <c r="R7" s="31"/>
      <c r="S7" s="31"/>
      <c r="T7" s="38"/>
      <c r="U7" s="38"/>
      <c r="V7" s="38"/>
      <c r="W7" s="38"/>
    </row>
    <row r="8" customHeight="1" spans="2:23">
      <c r="B8" s="25"/>
      <c r="C8" s="30"/>
      <c r="D8" s="31"/>
      <c r="E8" s="31"/>
      <c r="F8" s="31"/>
      <c r="G8" s="33">
        <v>0.1</v>
      </c>
      <c r="H8" s="31"/>
      <c r="I8" s="31"/>
      <c r="J8" s="31"/>
      <c r="K8" s="31"/>
      <c r="L8" s="31"/>
      <c r="M8" s="40">
        <v>2.45</v>
      </c>
      <c r="N8" s="31"/>
      <c r="O8" s="31"/>
      <c r="P8" s="41"/>
      <c r="Q8" s="31"/>
      <c r="R8" s="31"/>
      <c r="S8" s="31"/>
      <c r="T8" s="38"/>
      <c r="U8" s="38"/>
      <c r="V8" s="38"/>
      <c r="W8" s="38"/>
    </row>
    <row r="9" customHeight="1" spans="2:23">
      <c r="B9" s="25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8"/>
      <c r="U9" s="38"/>
      <c r="V9" s="38"/>
      <c r="W9" s="38"/>
    </row>
    <row r="10" customHeight="1" spans="2:23">
      <c r="B10" s="25"/>
      <c r="C10" s="30"/>
      <c r="D10" s="31"/>
      <c r="E10" s="31"/>
      <c r="F10" s="31"/>
      <c r="G10" s="32" t="s">
        <v>362</v>
      </c>
      <c r="H10" s="31"/>
      <c r="I10" s="31"/>
      <c r="J10" s="31"/>
      <c r="K10" s="31"/>
      <c r="L10" s="31"/>
      <c r="M10" s="32" t="s">
        <v>369</v>
      </c>
      <c r="N10" s="31"/>
      <c r="O10" s="31"/>
      <c r="P10" s="31"/>
      <c r="Q10" s="31"/>
      <c r="R10" s="31"/>
      <c r="S10" s="31"/>
      <c r="T10" s="38"/>
      <c r="U10" s="38"/>
      <c r="V10" s="38"/>
      <c r="W10" s="38"/>
    </row>
    <row r="11" customHeight="1" spans="2:23">
      <c r="B11" s="25"/>
      <c r="C11" s="30"/>
      <c r="D11" s="31"/>
      <c r="E11" s="31"/>
      <c r="F11" s="31"/>
      <c r="G11" s="34">
        <v>0.45</v>
      </c>
      <c r="H11" s="31"/>
      <c r="I11" s="31"/>
      <c r="J11" s="31"/>
      <c r="K11" s="31"/>
      <c r="L11" s="31"/>
      <c r="M11" s="40">
        <v>0.3</v>
      </c>
      <c r="N11" s="31"/>
      <c r="O11" s="31"/>
      <c r="P11" s="31"/>
      <c r="Q11" s="31"/>
      <c r="R11" s="31"/>
      <c r="S11" s="31"/>
      <c r="T11" s="38"/>
      <c r="U11" s="38"/>
      <c r="V11" s="38"/>
      <c r="W11" s="38"/>
    </row>
    <row r="12" customHeight="1" spans="2:23">
      <c r="B12" s="25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8"/>
      <c r="U12" s="38"/>
      <c r="V12" s="38"/>
      <c r="W12" s="38"/>
    </row>
    <row r="13" customHeight="1" spans="2:23">
      <c r="B13" s="25"/>
      <c r="C13" s="30"/>
      <c r="D13" s="31"/>
      <c r="E13" s="35" t="s">
        <v>373</v>
      </c>
      <c r="F13" s="31"/>
      <c r="G13" s="31"/>
      <c r="H13" s="31"/>
      <c r="I13" s="35" t="s">
        <v>374</v>
      </c>
      <c r="J13" s="31"/>
      <c r="K13" s="32" t="s">
        <v>374</v>
      </c>
      <c r="L13" s="31"/>
      <c r="M13" s="31"/>
      <c r="N13" s="31"/>
      <c r="O13" s="32" t="s">
        <v>375</v>
      </c>
      <c r="P13" s="31"/>
      <c r="Q13" s="31"/>
      <c r="R13" s="31"/>
      <c r="S13" s="31"/>
      <c r="T13" s="38"/>
      <c r="U13" s="38"/>
      <c r="V13" s="38"/>
      <c r="W13" s="38"/>
    </row>
    <row r="14" customHeight="1" spans="2:23">
      <c r="B14" s="25"/>
      <c r="C14" s="30"/>
      <c r="D14" s="31"/>
      <c r="E14" s="36">
        <v>8600</v>
      </c>
      <c r="F14" s="31"/>
      <c r="G14" s="31"/>
      <c r="H14" s="31"/>
      <c r="I14" s="36">
        <v>20000</v>
      </c>
      <c r="J14" s="31"/>
      <c r="K14" s="42">
        <v>20000</v>
      </c>
      <c r="L14" s="31"/>
      <c r="M14" s="31"/>
      <c r="N14" s="31"/>
      <c r="O14" s="42">
        <v>80000</v>
      </c>
      <c r="P14" s="31"/>
      <c r="Q14" s="31"/>
      <c r="R14" s="31"/>
      <c r="S14" s="31"/>
      <c r="T14" s="38"/>
      <c r="U14" s="38"/>
      <c r="V14" s="38"/>
      <c r="W14" s="38"/>
    </row>
    <row r="15" customHeight="1" spans="2:23">
      <c r="B15" s="25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8"/>
      <c r="U15" s="38"/>
      <c r="V15" s="38"/>
      <c r="W15" s="38"/>
    </row>
    <row r="16" customHeight="1" spans="2:23">
      <c r="B16" s="25"/>
      <c r="C16" s="35" t="s">
        <v>374</v>
      </c>
      <c r="D16" s="31"/>
      <c r="E16" s="35" t="s">
        <v>376</v>
      </c>
      <c r="F16" s="31"/>
      <c r="G16" s="35" t="s">
        <v>377</v>
      </c>
      <c r="H16" s="31"/>
      <c r="I16" s="31"/>
      <c r="J16" s="31"/>
      <c r="K16" s="31"/>
      <c r="L16" s="31"/>
      <c r="M16" s="32" t="s">
        <v>378</v>
      </c>
      <c r="N16" s="31"/>
      <c r="O16" s="31"/>
      <c r="P16" s="31"/>
      <c r="Q16" s="35" t="s">
        <v>379</v>
      </c>
      <c r="R16" s="31"/>
      <c r="S16" s="31"/>
      <c r="T16" s="38"/>
      <c r="U16" s="38"/>
      <c r="V16" s="38"/>
      <c r="W16" s="38"/>
    </row>
    <row r="17" customHeight="1" spans="2:23">
      <c r="B17" s="25"/>
      <c r="C17" s="36">
        <v>20000</v>
      </c>
      <c r="D17" s="31"/>
      <c r="E17" s="36">
        <v>13000</v>
      </c>
      <c r="F17" s="31"/>
      <c r="G17" s="36">
        <v>300</v>
      </c>
      <c r="H17" s="31"/>
      <c r="I17" s="31"/>
      <c r="J17" s="31"/>
      <c r="K17" s="31"/>
      <c r="L17" s="31"/>
      <c r="M17" s="42">
        <v>86000</v>
      </c>
      <c r="N17" s="31"/>
      <c r="O17" s="31"/>
      <c r="P17" s="31"/>
      <c r="Q17" s="36">
        <v>96000</v>
      </c>
      <c r="R17" s="31"/>
      <c r="S17" s="31"/>
      <c r="T17" s="38"/>
      <c r="U17" s="38"/>
      <c r="V17" s="38"/>
      <c r="W17" s="38"/>
    </row>
    <row r="18" customHeight="1" spans="2:23">
      <c r="B18" s="25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43"/>
      <c r="N18" s="31"/>
      <c r="O18" s="31"/>
      <c r="P18" s="31"/>
      <c r="Q18" s="31"/>
      <c r="R18" s="31"/>
      <c r="S18" s="31"/>
      <c r="T18" s="38"/>
      <c r="U18" s="38"/>
      <c r="V18" s="38"/>
      <c r="W18" s="38"/>
    </row>
    <row r="19" customHeight="1" spans="2:23">
      <c r="B19" s="25"/>
      <c r="C19" s="35" t="s">
        <v>380</v>
      </c>
      <c r="D19" s="31"/>
      <c r="E19" s="35" t="s">
        <v>46</v>
      </c>
      <c r="F19" s="31"/>
      <c r="G19" s="35" t="s">
        <v>45</v>
      </c>
      <c r="H19" s="31"/>
      <c r="I19" s="32" t="s">
        <v>47</v>
      </c>
      <c r="J19" s="31"/>
      <c r="K19" s="31"/>
      <c r="L19" s="31"/>
      <c r="M19" s="35" t="s">
        <v>381</v>
      </c>
      <c r="N19" s="31"/>
      <c r="O19" s="35" t="s">
        <v>95</v>
      </c>
      <c r="P19" s="31"/>
      <c r="Q19" s="35" t="s">
        <v>101</v>
      </c>
      <c r="R19" s="31"/>
      <c r="S19" s="35" t="s">
        <v>129</v>
      </c>
      <c r="T19" s="38"/>
      <c r="U19" s="38"/>
      <c r="V19" s="38"/>
      <c r="W19" s="38"/>
    </row>
    <row r="20" customHeight="1" spans="2:23">
      <c r="B20" s="25"/>
      <c r="C20" s="36">
        <v>13000</v>
      </c>
      <c r="D20" s="31"/>
      <c r="E20" s="36">
        <v>300</v>
      </c>
      <c r="F20" s="31"/>
      <c r="G20" s="36">
        <v>500</v>
      </c>
      <c r="H20" s="31"/>
      <c r="I20" s="42">
        <v>100</v>
      </c>
      <c r="J20" s="31"/>
      <c r="K20" s="44" t="s">
        <v>382</v>
      </c>
      <c r="L20" s="45"/>
      <c r="M20" s="46">
        <v>56000</v>
      </c>
      <c r="N20" s="31"/>
      <c r="O20" s="46">
        <v>12500</v>
      </c>
      <c r="P20" s="31"/>
      <c r="Q20" s="46">
        <v>5460</v>
      </c>
      <c r="R20" s="31"/>
      <c r="S20" s="46">
        <v>5000</v>
      </c>
      <c r="T20" s="38"/>
      <c r="U20" s="38"/>
      <c r="V20" s="38"/>
      <c r="W20" s="38"/>
    </row>
    <row r="21" customHeight="1" spans="2:23">
      <c r="B21" s="25"/>
      <c r="C21" s="30"/>
      <c r="D21" s="31"/>
      <c r="E21" s="31"/>
      <c r="F21" s="31"/>
      <c r="G21" s="31"/>
      <c r="H21" s="31"/>
      <c r="I21" s="31"/>
      <c r="J21" s="31"/>
      <c r="K21" s="32" t="s">
        <v>383</v>
      </c>
      <c r="L21" s="32"/>
      <c r="M21" s="47">
        <v>67000</v>
      </c>
      <c r="N21" s="31"/>
      <c r="O21" s="42">
        <v>12500</v>
      </c>
      <c r="P21" s="31"/>
      <c r="Q21" s="42">
        <v>-1540</v>
      </c>
      <c r="R21" s="31"/>
      <c r="S21" s="42">
        <v>15000</v>
      </c>
      <c r="T21" s="38"/>
      <c r="U21" s="38"/>
      <c r="V21" s="38"/>
      <c r="W21" s="38"/>
    </row>
    <row r="22" ht="21.75" customHeight="1" spans="2:23">
      <c r="B22" s="25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8"/>
      <c r="U22" s="38"/>
      <c r="V22" s="38"/>
      <c r="W22" s="38"/>
    </row>
    <row r="23" customHeight="1" spans="2:19">
      <c r="B23" s="25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customHeight="1" spans="3:19"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customHeight="1" spans="3:19"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customHeight="1" spans="3:19"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customHeight="1" spans="3:19"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customHeight="1" spans="3:19"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customHeight="1" spans="3:19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customHeight="1" spans="3:19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customHeight="1" spans="3:19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</sheetData>
  <mergeCells count="5">
    <mergeCell ref="B2:T2"/>
    <mergeCell ref="K20:L20"/>
    <mergeCell ref="K21:L21"/>
    <mergeCell ref="B4:B23"/>
    <mergeCell ref="T4:T22"/>
  </mergeCells>
  <pageMargins left="0.7" right="0.7" top="0.75" bottom="0.75" header="0.3" footer="0.3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5"/>
  <sheetViews>
    <sheetView zoomScale="90" zoomScaleNormal="90" topLeftCell="B1" workbookViewId="0">
      <selection activeCell="P10" sqref="P10"/>
    </sheetView>
  </sheetViews>
  <sheetFormatPr defaultColWidth="9" defaultRowHeight="11.25"/>
  <cols>
    <col min="1" max="1" width="9" style="2"/>
    <col min="2" max="2" width="32.625" style="3" customWidth="1"/>
    <col min="3" max="5" width="7.875" style="3" customWidth="1"/>
    <col min="6" max="6" width="13.25" style="3" customWidth="1"/>
    <col min="7" max="7" width="16.25" style="3" customWidth="1"/>
    <col min="8" max="8" width="7.75" style="3" customWidth="1"/>
    <col min="9" max="9" width="4.875" style="3" customWidth="1"/>
    <col min="10" max="10" width="15.875" style="3" customWidth="1"/>
    <col min="11" max="11" width="10.375" style="3" customWidth="1"/>
    <col min="12" max="12" width="9" style="2"/>
    <col min="13" max="16384" width="9" style="3"/>
  </cols>
  <sheetData>
    <row r="1" ht="50.25" customHeight="1" spans="2:11">
      <c r="B1" s="4" t="s">
        <v>33</v>
      </c>
      <c r="C1" s="4"/>
      <c r="D1" s="4"/>
      <c r="E1" s="4"/>
      <c r="F1" s="4"/>
      <c r="G1" s="4"/>
      <c r="H1" s="4"/>
      <c r="I1" s="4"/>
      <c r="J1" s="4"/>
      <c r="K1" s="4"/>
    </row>
    <row r="2" ht="20.1" customHeight="1" spans="2:11">
      <c r="B2" s="5" t="s">
        <v>220</v>
      </c>
      <c r="C2" s="6"/>
      <c r="D2" s="6"/>
      <c r="E2" s="6"/>
      <c r="F2" s="7" t="s">
        <v>229</v>
      </c>
      <c r="G2" s="6"/>
      <c r="H2" s="6"/>
      <c r="I2" s="6"/>
      <c r="J2" s="7" t="s">
        <v>80</v>
      </c>
      <c r="K2" s="6"/>
    </row>
    <row r="3" ht="20.1" customHeight="1" spans="2:11">
      <c r="B3" s="7" t="s">
        <v>81</v>
      </c>
      <c r="C3" s="6"/>
      <c r="D3" s="6"/>
      <c r="E3" s="6"/>
      <c r="F3" s="7" t="s">
        <v>230</v>
      </c>
      <c r="G3" s="6"/>
      <c r="H3" s="6"/>
      <c r="I3" s="6"/>
      <c r="J3" s="7" t="s">
        <v>82</v>
      </c>
      <c r="K3" s="6"/>
    </row>
    <row r="4" s="1" customFormat="1" ht="30.75" customHeight="1" spans="1:13">
      <c r="A4" s="2"/>
      <c r="B4" s="8" t="s">
        <v>37</v>
      </c>
      <c r="C4" s="8" t="s">
        <v>227</v>
      </c>
      <c r="D4" s="8" t="s">
        <v>384</v>
      </c>
      <c r="E4" s="8" t="s">
        <v>385</v>
      </c>
      <c r="F4" s="6"/>
      <c r="G4" s="9" t="s">
        <v>386</v>
      </c>
      <c r="H4" s="10"/>
      <c r="I4" s="13"/>
      <c r="J4" s="6"/>
      <c r="K4" s="13"/>
      <c r="L4" s="2"/>
      <c r="M4" s="3"/>
    </row>
    <row r="5" s="1" customFormat="1" ht="20.1" customHeight="1" spans="1:13">
      <c r="A5" s="2"/>
      <c r="B5" s="9" t="s">
        <v>387</v>
      </c>
      <c r="C5" s="11"/>
      <c r="D5" s="11" t="s">
        <v>388</v>
      </c>
      <c r="E5" s="11" t="s">
        <v>388</v>
      </c>
      <c r="F5" s="6"/>
      <c r="G5" s="11" t="s">
        <v>389</v>
      </c>
      <c r="H5" s="12"/>
      <c r="I5" s="14"/>
      <c r="J5" s="11" t="s">
        <v>390</v>
      </c>
      <c r="K5" s="20"/>
      <c r="L5" s="2"/>
      <c r="M5" s="3"/>
    </row>
    <row r="6" s="1" customFormat="1" ht="20.1" customHeight="1" spans="1:13">
      <c r="A6" s="2"/>
      <c r="B6" s="9" t="s">
        <v>391</v>
      </c>
      <c r="C6" s="11"/>
      <c r="D6" s="11" t="s">
        <v>388</v>
      </c>
      <c r="E6" s="11" t="s">
        <v>388</v>
      </c>
      <c r="F6" s="6"/>
      <c r="G6" s="11" t="s">
        <v>392</v>
      </c>
      <c r="H6" s="12"/>
      <c r="I6" s="14"/>
      <c r="J6" s="11" t="s">
        <v>393</v>
      </c>
      <c r="K6" s="20"/>
      <c r="L6" s="2"/>
      <c r="M6" s="3"/>
    </row>
    <row r="7" s="1" customFormat="1" ht="20.1" customHeight="1" spans="1:13">
      <c r="A7" s="2"/>
      <c r="B7" s="9" t="s">
        <v>394</v>
      </c>
      <c r="C7" s="11"/>
      <c r="D7" s="11" t="s">
        <v>388</v>
      </c>
      <c r="E7" s="11" t="s">
        <v>388</v>
      </c>
      <c r="F7" s="6"/>
      <c r="G7" s="11" t="s">
        <v>395</v>
      </c>
      <c r="H7" s="12"/>
      <c r="I7" s="14"/>
      <c r="J7" s="9" t="s">
        <v>396</v>
      </c>
      <c r="K7" s="20"/>
      <c r="L7" s="2"/>
      <c r="M7" s="3"/>
    </row>
    <row r="8" s="1" customFormat="1" ht="20.1" customHeight="1" spans="1:13">
      <c r="A8" s="2"/>
      <c r="B8" s="9" t="s">
        <v>397</v>
      </c>
      <c r="C8" s="11"/>
      <c r="D8" s="11" t="s">
        <v>388</v>
      </c>
      <c r="E8" s="11" t="s">
        <v>388</v>
      </c>
      <c r="F8" s="6"/>
      <c r="G8" s="9" t="s">
        <v>398</v>
      </c>
      <c r="H8" s="11"/>
      <c r="I8" s="14"/>
      <c r="J8" s="11" t="s">
        <v>399</v>
      </c>
      <c r="K8" s="10">
        <f>SUM(K5:K7)</f>
        <v>0</v>
      </c>
      <c r="L8" s="2"/>
      <c r="M8" s="3"/>
    </row>
    <row r="9" s="1" customFormat="1" ht="20.1" customHeight="1" spans="1:13">
      <c r="A9" s="2"/>
      <c r="B9" s="9" t="s">
        <v>400</v>
      </c>
      <c r="C9" s="11"/>
      <c r="D9" s="11" t="s">
        <v>388</v>
      </c>
      <c r="E9" s="11" t="s">
        <v>388</v>
      </c>
      <c r="F9" s="6"/>
      <c r="G9" s="9" t="s">
        <v>401</v>
      </c>
      <c r="H9" s="11">
        <f>H4+H5-H6+H7-H8</f>
        <v>0</v>
      </c>
      <c r="I9" s="14"/>
      <c r="J9" s="9" t="s">
        <v>401</v>
      </c>
      <c r="K9" s="10">
        <f>K8-H5</f>
        <v>0</v>
      </c>
      <c r="L9" s="2"/>
      <c r="M9" s="3"/>
    </row>
    <row r="10" s="1" customFormat="1" ht="20.1" customHeight="1" spans="1:12">
      <c r="A10" s="2"/>
      <c r="B10" s="9" t="s">
        <v>402</v>
      </c>
      <c r="C10" s="12"/>
      <c r="D10" s="11" t="s">
        <v>388</v>
      </c>
      <c r="E10" s="11" t="s">
        <v>388</v>
      </c>
      <c r="F10" s="6"/>
      <c r="G10" s="13"/>
      <c r="H10" s="14"/>
      <c r="I10" s="14"/>
      <c r="J10" s="14"/>
      <c r="K10" s="13"/>
      <c r="L10" s="2"/>
    </row>
    <row r="11" s="1" customFormat="1" ht="20.1" customHeight="1" spans="1:12">
      <c r="A11" s="2"/>
      <c r="B11" s="9" t="s">
        <v>403</v>
      </c>
      <c r="C11" s="12"/>
      <c r="D11" s="11" t="s">
        <v>388</v>
      </c>
      <c r="E11" s="11" t="s">
        <v>388</v>
      </c>
      <c r="F11" s="6"/>
      <c r="G11" s="9" t="s">
        <v>404</v>
      </c>
      <c r="H11" s="10"/>
      <c r="I11" s="13"/>
      <c r="J11" s="14"/>
      <c r="K11" s="13"/>
      <c r="L11" s="2"/>
    </row>
    <row r="12" s="1" customFormat="1" ht="20.1" customHeight="1" spans="1:12">
      <c r="A12" s="2"/>
      <c r="B12" s="9" t="s">
        <v>405</v>
      </c>
      <c r="C12" s="11">
        <f>C5-C6+C7-C8+C9-C10+C11</f>
        <v>0</v>
      </c>
      <c r="D12" s="12"/>
      <c r="E12" s="11">
        <f>D12-C12</f>
        <v>0</v>
      </c>
      <c r="F12" s="6"/>
      <c r="G12" s="11" t="s">
        <v>389</v>
      </c>
      <c r="H12" s="12"/>
      <c r="I12" s="14"/>
      <c r="J12" s="11" t="s">
        <v>396</v>
      </c>
      <c r="K12" s="20"/>
      <c r="L12" s="2"/>
    </row>
    <row r="13" s="1" customFormat="1" ht="20.1" customHeight="1" spans="1:12">
      <c r="A13" s="2"/>
      <c r="B13" s="9" t="s">
        <v>406</v>
      </c>
      <c r="C13" s="11"/>
      <c r="D13" s="11" t="s">
        <v>388</v>
      </c>
      <c r="E13" s="11" t="s">
        <v>388</v>
      </c>
      <c r="F13" s="6"/>
      <c r="G13" s="11" t="s">
        <v>407</v>
      </c>
      <c r="H13" s="12"/>
      <c r="I13" s="14"/>
      <c r="J13" s="11" t="s">
        <v>390</v>
      </c>
      <c r="K13" s="20"/>
      <c r="L13" s="2"/>
    </row>
    <row r="14" s="1" customFormat="1" ht="20.1" customHeight="1" spans="1:12">
      <c r="A14" s="2"/>
      <c r="B14" s="9" t="s">
        <v>408</v>
      </c>
      <c r="C14" s="11"/>
      <c r="D14" s="11" t="s">
        <v>388</v>
      </c>
      <c r="E14" s="11" t="s">
        <v>388</v>
      </c>
      <c r="F14" s="6"/>
      <c r="G14" s="11" t="s">
        <v>395</v>
      </c>
      <c r="H14" s="12"/>
      <c r="I14" s="14"/>
      <c r="J14" s="9" t="s">
        <v>393</v>
      </c>
      <c r="K14" s="20"/>
      <c r="L14" s="2"/>
    </row>
    <row r="15" s="1" customFormat="1" ht="20.1" customHeight="1" spans="1:12">
      <c r="A15" s="2"/>
      <c r="B15" s="9" t="s">
        <v>409</v>
      </c>
      <c r="C15" s="11"/>
      <c r="D15" s="11" t="s">
        <v>388</v>
      </c>
      <c r="E15" s="11" t="s">
        <v>388</v>
      </c>
      <c r="F15" s="13"/>
      <c r="G15" s="11" t="s">
        <v>410</v>
      </c>
      <c r="H15" s="12"/>
      <c r="I15" s="14"/>
      <c r="J15" s="9" t="s">
        <v>411</v>
      </c>
      <c r="K15" s="20"/>
      <c r="L15" s="2"/>
    </row>
    <row r="16" s="1" customFormat="1" ht="20.1" customHeight="1" spans="1:12">
      <c r="A16" s="2"/>
      <c r="B16" s="9" t="s">
        <v>412</v>
      </c>
      <c r="C16" s="11"/>
      <c r="D16" s="11" t="s">
        <v>388</v>
      </c>
      <c r="E16" s="11" t="s">
        <v>388</v>
      </c>
      <c r="F16" s="14"/>
      <c r="G16" s="9" t="s">
        <v>413</v>
      </c>
      <c r="H16" s="11">
        <f>[1]资产负债表!F8</f>
        <v>0</v>
      </c>
      <c r="I16" s="14"/>
      <c r="J16" s="11" t="s">
        <v>399</v>
      </c>
      <c r="K16" s="10">
        <f>SUM(K12:K15)</f>
        <v>0</v>
      </c>
      <c r="L16" s="2"/>
    </row>
    <row r="17" s="1" customFormat="1" ht="20.1" customHeight="1" spans="1:12">
      <c r="A17" s="2"/>
      <c r="B17" s="9" t="s">
        <v>402</v>
      </c>
      <c r="C17" s="12"/>
      <c r="D17" s="11" t="s">
        <v>388</v>
      </c>
      <c r="E17" s="11" t="s">
        <v>388</v>
      </c>
      <c r="F17" s="14"/>
      <c r="G17" s="9" t="s">
        <v>401</v>
      </c>
      <c r="H17" s="11">
        <f>H11+H12-H13+H14-H15-H16</f>
        <v>0</v>
      </c>
      <c r="I17" s="14"/>
      <c r="J17" s="9" t="s">
        <v>401</v>
      </c>
      <c r="K17" s="10">
        <f>K16-H12</f>
        <v>0</v>
      </c>
      <c r="L17" s="2"/>
    </row>
    <row r="18" s="1" customFormat="1" ht="20.1" customHeight="1" spans="1:12">
      <c r="A18" s="2"/>
      <c r="B18" s="9" t="s">
        <v>403</v>
      </c>
      <c r="C18" s="12"/>
      <c r="D18" s="11" t="s">
        <v>388</v>
      </c>
      <c r="E18" s="11" t="s">
        <v>388</v>
      </c>
      <c r="F18" s="14"/>
      <c r="G18" s="14"/>
      <c r="H18" s="14"/>
      <c r="I18" s="14"/>
      <c r="J18" s="14"/>
      <c r="K18" s="13"/>
      <c r="L18" s="2"/>
    </row>
    <row r="19" s="1" customFormat="1" ht="20.1" customHeight="1" spans="1:12">
      <c r="A19" s="2"/>
      <c r="B19" s="9" t="s">
        <v>414</v>
      </c>
      <c r="C19" s="11">
        <f>C12-C13+C14-C15+C16-C17+C18</f>
        <v>0</v>
      </c>
      <c r="D19" s="12"/>
      <c r="E19" s="11">
        <f>D19-C19</f>
        <v>0</v>
      </c>
      <c r="F19" s="14"/>
      <c r="G19" s="9" t="s">
        <v>415</v>
      </c>
      <c r="H19" s="10"/>
      <c r="I19" s="13"/>
      <c r="J19" s="14"/>
      <c r="K19" s="13"/>
      <c r="L19" s="2"/>
    </row>
    <row r="20" s="1" customFormat="1" ht="20.1" customHeight="1" spans="1:12">
      <c r="A20" s="2"/>
      <c r="B20" s="9" t="s">
        <v>416</v>
      </c>
      <c r="C20" s="12"/>
      <c r="D20" s="11" t="s">
        <v>388</v>
      </c>
      <c r="E20" s="11" t="s">
        <v>388</v>
      </c>
      <c r="F20" s="14"/>
      <c r="G20" s="11" t="s">
        <v>389</v>
      </c>
      <c r="H20" s="12"/>
      <c r="I20" s="14"/>
      <c r="J20" s="11" t="s">
        <v>396</v>
      </c>
      <c r="K20" s="20"/>
      <c r="L20" s="2"/>
    </row>
    <row r="21" s="1" customFormat="1" ht="20.1" customHeight="1" spans="1:12">
      <c r="A21" s="2"/>
      <c r="B21" s="9" t="s">
        <v>417</v>
      </c>
      <c r="C21" s="12"/>
      <c r="D21" s="11">
        <f>K7</f>
        <v>0</v>
      </c>
      <c r="E21" s="11">
        <f>D21-C21</f>
        <v>0</v>
      </c>
      <c r="F21" s="14"/>
      <c r="G21" s="11" t="s">
        <v>418</v>
      </c>
      <c r="H21" s="12"/>
      <c r="I21" s="14"/>
      <c r="J21" s="11" t="s">
        <v>390</v>
      </c>
      <c r="K21" s="20"/>
      <c r="L21" s="2"/>
    </row>
    <row r="22" s="1" customFormat="1" ht="20.1" customHeight="1" spans="1:12">
      <c r="A22" s="2"/>
      <c r="B22" s="9" t="s">
        <v>419</v>
      </c>
      <c r="C22" s="12"/>
      <c r="D22" s="11">
        <f>K12</f>
        <v>0</v>
      </c>
      <c r="E22" s="11">
        <f>D22-C22</f>
        <v>0</v>
      </c>
      <c r="F22" s="14"/>
      <c r="G22" s="11" t="s">
        <v>395</v>
      </c>
      <c r="H22" s="12"/>
      <c r="I22" s="14"/>
      <c r="J22" s="9" t="s">
        <v>393</v>
      </c>
      <c r="K22" s="20"/>
      <c r="L22" s="2"/>
    </row>
    <row r="23" s="1" customFormat="1" ht="20.1" customHeight="1" spans="1:12">
      <c r="A23" s="2"/>
      <c r="B23" s="9" t="s">
        <v>420</v>
      </c>
      <c r="C23" s="12"/>
      <c r="D23" s="11">
        <f>K20</f>
        <v>0</v>
      </c>
      <c r="E23" s="11">
        <f>D23-C23</f>
        <v>0</v>
      </c>
      <c r="F23" s="14"/>
      <c r="G23" s="11" t="s">
        <v>410</v>
      </c>
      <c r="H23" s="12"/>
      <c r="I23" s="14"/>
      <c r="J23" s="9" t="s">
        <v>411</v>
      </c>
      <c r="K23" s="20"/>
      <c r="L23" s="2"/>
    </row>
    <row r="24" s="1" customFormat="1" ht="20.1" customHeight="1" spans="1:12">
      <c r="A24" s="2"/>
      <c r="B24" s="9" t="s">
        <v>421</v>
      </c>
      <c r="C24" s="11"/>
      <c r="D24" s="11" t="s">
        <v>388</v>
      </c>
      <c r="E24" s="11" t="s">
        <v>388</v>
      </c>
      <c r="F24" s="14"/>
      <c r="G24" s="9" t="s">
        <v>422</v>
      </c>
      <c r="H24" s="10"/>
      <c r="I24" s="14"/>
      <c r="J24" s="11" t="s">
        <v>399</v>
      </c>
      <c r="K24" s="10">
        <f>SUM(K20:K23)</f>
        <v>0</v>
      </c>
      <c r="L24" s="2"/>
    </row>
    <row r="25" s="1" customFormat="1" ht="20.1" customHeight="1" spans="1:12">
      <c r="A25" s="2"/>
      <c r="B25" s="9" t="s">
        <v>423</v>
      </c>
      <c r="C25" s="12"/>
      <c r="D25" s="11">
        <f>K15</f>
        <v>0</v>
      </c>
      <c r="E25" s="11">
        <f>D25-C25</f>
        <v>0</v>
      </c>
      <c r="F25" s="14"/>
      <c r="G25" s="9" t="s">
        <v>401</v>
      </c>
      <c r="H25" s="10">
        <f>H19+H20-H21+H22-H23-H24</f>
        <v>0</v>
      </c>
      <c r="I25" s="14"/>
      <c r="J25" s="9" t="s">
        <v>401</v>
      </c>
      <c r="K25" s="10">
        <f>K24-H20</f>
        <v>0</v>
      </c>
      <c r="L25" s="2"/>
    </row>
    <row r="26" s="1" customFormat="1" ht="20.1" customHeight="1" spans="1:12">
      <c r="A26" s="2"/>
      <c r="B26" s="9" t="s">
        <v>424</v>
      </c>
      <c r="C26" s="12"/>
      <c r="D26" s="11">
        <f>K23</f>
        <v>0</v>
      </c>
      <c r="E26" s="11">
        <f>D26-C26</f>
        <v>0</v>
      </c>
      <c r="F26" s="14"/>
      <c r="G26" s="13"/>
      <c r="H26" s="15"/>
      <c r="I26" s="14"/>
      <c r="J26" s="14"/>
      <c r="K26" s="13"/>
      <c r="L26" s="2"/>
    </row>
    <row r="27" s="1" customFormat="1" ht="20.1" customHeight="1" spans="1:12">
      <c r="A27" s="2"/>
      <c r="B27" s="9" t="s">
        <v>425</v>
      </c>
      <c r="C27" s="12"/>
      <c r="D27" s="11" t="s">
        <v>388</v>
      </c>
      <c r="E27" s="11" t="s">
        <v>388</v>
      </c>
      <c r="F27" s="14"/>
      <c r="G27" s="13"/>
      <c r="H27" s="15"/>
      <c r="I27" s="14"/>
      <c r="J27" s="14"/>
      <c r="K27" s="13"/>
      <c r="L27" s="2"/>
    </row>
    <row r="28" s="1" customFormat="1" ht="20.1" customHeight="1" spans="1:12">
      <c r="A28" s="2"/>
      <c r="B28" s="9" t="s">
        <v>426</v>
      </c>
      <c r="C28" s="11"/>
      <c r="D28" s="11" t="s">
        <v>388</v>
      </c>
      <c r="E28" s="11" t="s">
        <v>388</v>
      </c>
      <c r="F28" s="14"/>
      <c r="G28" s="14"/>
      <c r="H28" s="14"/>
      <c r="I28" s="14"/>
      <c r="J28" s="14"/>
      <c r="K28" s="13"/>
      <c r="L28" s="2"/>
    </row>
    <row r="29" s="1" customFormat="1" ht="20.1" customHeight="1" spans="1:12">
      <c r="A29" s="2"/>
      <c r="B29" s="9" t="s">
        <v>427</v>
      </c>
      <c r="C29" s="11"/>
      <c r="D29" s="11" t="s">
        <v>388</v>
      </c>
      <c r="E29" s="11" t="s">
        <v>388</v>
      </c>
      <c r="F29" s="14"/>
      <c r="G29" s="14"/>
      <c r="H29" s="14"/>
      <c r="I29" s="14"/>
      <c r="J29" s="14"/>
      <c r="K29" s="13"/>
      <c r="L29" s="2"/>
    </row>
    <row r="30" s="1" customFormat="1" ht="20.1" customHeight="1" spans="1:12">
      <c r="A30" s="2"/>
      <c r="B30" s="9" t="s">
        <v>428</v>
      </c>
      <c r="C30" s="11"/>
      <c r="D30" s="11" t="s">
        <v>388</v>
      </c>
      <c r="E30" s="11" t="s">
        <v>388</v>
      </c>
      <c r="F30" s="14"/>
      <c r="G30" s="14"/>
      <c r="H30" s="14"/>
      <c r="I30" s="14"/>
      <c r="J30" s="14"/>
      <c r="K30" s="13"/>
      <c r="L30" s="2"/>
    </row>
    <row r="31" s="1" customFormat="1" ht="20.1" customHeight="1" spans="1:12">
      <c r="A31" s="2"/>
      <c r="B31" s="9" t="s">
        <v>429</v>
      </c>
      <c r="C31" s="12"/>
      <c r="D31" s="11" t="s">
        <v>388</v>
      </c>
      <c r="E31" s="11" t="s">
        <v>388</v>
      </c>
      <c r="F31" s="14"/>
      <c r="G31" s="14"/>
      <c r="H31" s="14"/>
      <c r="I31" s="14"/>
      <c r="J31" s="14"/>
      <c r="K31" s="13"/>
      <c r="L31" s="2"/>
    </row>
    <row r="32" s="1" customFormat="1" ht="20.1" customHeight="1" spans="1:12">
      <c r="A32" s="2"/>
      <c r="B32" s="9" t="s">
        <v>430</v>
      </c>
      <c r="C32" s="12"/>
      <c r="D32" s="11" t="s">
        <v>388</v>
      </c>
      <c r="E32" s="11" t="s">
        <v>388</v>
      </c>
      <c r="F32" s="14"/>
      <c r="G32" s="14"/>
      <c r="H32" s="14"/>
      <c r="I32" s="14"/>
      <c r="J32" s="14"/>
      <c r="K32" s="13"/>
      <c r="L32" s="2"/>
    </row>
    <row r="33" s="1" customFormat="1" ht="20.1" customHeight="1" spans="1:12">
      <c r="A33" s="2"/>
      <c r="B33" s="9" t="s">
        <v>431</v>
      </c>
      <c r="C33" s="12"/>
      <c r="D33" s="11" t="s">
        <v>388</v>
      </c>
      <c r="E33" s="11" t="s">
        <v>388</v>
      </c>
      <c r="F33" s="14"/>
      <c r="G33" s="14"/>
      <c r="H33" s="14"/>
      <c r="I33" s="14"/>
      <c r="J33" s="14"/>
      <c r="K33" s="13"/>
      <c r="L33" s="2"/>
    </row>
    <row r="34" ht="20.1" customHeight="1" spans="2:13">
      <c r="B34" s="9" t="s">
        <v>432</v>
      </c>
      <c r="C34" s="12"/>
      <c r="D34" s="11" t="s">
        <v>388</v>
      </c>
      <c r="E34" s="11" t="s">
        <v>388</v>
      </c>
      <c r="F34" s="13"/>
      <c r="G34" s="14"/>
      <c r="H34" s="14"/>
      <c r="I34" s="14"/>
      <c r="J34" s="14"/>
      <c r="K34" s="13"/>
      <c r="M34" s="1"/>
    </row>
    <row r="35" ht="20.1" customHeight="1" spans="2:13">
      <c r="B35" s="9" t="s">
        <v>433</v>
      </c>
      <c r="C35" s="11"/>
      <c r="D35" s="10">
        <v>0</v>
      </c>
      <c r="E35" s="11">
        <f>D35-C35</f>
        <v>0</v>
      </c>
      <c r="F35" s="13"/>
      <c r="G35" s="14"/>
      <c r="H35" s="14"/>
      <c r="I35" s="14"/>
      <c r="J35" s="14"/>
      <c r="K35" s="13"/>
      <c r="M35" s="1"/>
    </row>
    <row r="36" ht="20.1" customHeight="1" spans="2:13">
      <c r="B36" s="13"/>
      <c r="C36" s="13"/>
      <c r="D36" s="13"/>
      <c r="E36" s="13"/>
      <c r="F36" s="13"/>
      <c r="G36" s="13"/>
      <c r="H36" s="13"/>
      <c r="I36" s="14"/>
      <c r="J36" s="14"/>
      <c r="K36" s="13"/>
      <c r="M36" s="1"/>
    </row>
    <row r="37" ht="20.1" customHeight="1" spans="2:11">
      <c r="B37" s="16"/>
      <c r="C37" s="16"/>
      <c r="D37" s="16"/>
      <c r="E37" s="16"/>
      <c r="F37" s="17"/>
      <c r="G37" s="17"/>
      <c r="H37" s="17"/>
      <c r="I37" s="21"/>
      <c r="J37" s="21"/>
      <c r="K37" s="17"/>
    </row>
    <row r="38" spans="2:11">
      <c r="B38" s="18"/>
      <c r="C38" s="18"/>
      <c r="D38" s="18"/>
      <c r="E38" s="18"/>
      <c r="F38" s="19"/>
      <c r="G38" s="19"/>
      <c r="H38" s="18"/>
      <c r="I38" s="22"/>
      <c r="J38" s="22"/>
      <c r="K38" s="19"/>
    </row>
    <row r="39" spans="2:11">
      <c r="B39" s="18"/>
      <c r="C39" s="18"/>
      <c r="D39" s="18"/>
      <c r="E39" s="18"/>
      <c r="F39" s="19"/>
      <c r="G39" s="19"/>
      <c r="H39" s="18"/>
      <c r="I39" s="18"/>
      <c r="J39" s="18"/>
      <c r="K39" s="18"/>
    </row>
    <row r="40" spans="2:11">
      <c r="B40" s="18"/>
      <c r="C40" s="18"/>
      <c r="D40" s="18"/>
      <c r="E40" s="18"/>
      <c r="F40" s="19"/>
      <c r="G40" s="19"/>
      <c r="H40" s="18"/>
      <c r="I40" s="18"/>
      <c r="J40" s="18"/>
      <c r="K40" s="18"/>
    </row>
    <row r="41" spans="2:11">
      <c r="B41" s="18"/>
      <c r="C41" s="18"/>
      <c r="D41" s="18"/>
      <c r="E41" s="18"/>
      <c r="F41" s="19"/>
      <c r="G41" s="19"/>
      <c r="H41" s="18"/>
      <c r="I41" s="18"/>
      <c r="J41" s="18"/>
      <c r="K41" s="18"/>
    </row>
    <row r="42" spans="2:11">
      <c r="B42" s="18"/>
      <c r="C42" s="18"/>
      <c r="D42" s="18"/>
      <c r="E42" s="18"/>
      <c r="F42" s="19"/>
      <c r="G42" s="19"/>
      <c r="H42" s="18"/>
      <c r="I42" s="18"/>
      <c r="J42" s="18"/>
      <c r="K42" s="18"/>
    </row>
    <row r="43" spans="2:11">
      <c r="B43" s="18"/>
      <c r="C43" s="18"/>
      <c r="D43" s="18"/>
      <c r="E43" s="18"/>
      <c r="F43" s="19"/>
      <c r="G43" s="19"/>
      <c r="H43" s="18"/>
      <c r="I43" s="18"/>
      <c r="J43" s="18"/>
      <c r="K43" s="18"/>
    </row>
    <row r="44" spans="2:11">
      <c r="B44" s="18"/>
      <c r="C44" s="18"/>
      <c r="D44" s="18"/>
      <c r="E44" s="18"/>
      <c r="F44" s="19"/>
      <c r="G44" s="19"/>
      <c r="H44" s="18"/>
      <c r="I44" s="18"/>
      <c r="J44" s="18"/>
      <c r="K44" s="18"/>
    </row>
    <row r="45" spans="2:11">
      <c r="B45" s="18"/>
      <c r="C45" s="18"/>
      <c r="D45" s="18"/>
      <c r="E45" s="18"/>
      <c r="F45" s="19"/>
      <c r="G45" s="19"/>
      <c r="H45" s="18"/>
      <c r="I45" s="18"/>
      <c r="J45" s="18"/>
      <c r="K45" s="18"/>
    </row>
    <row r="46" spans="2:11">
      <c r="B46" s="18"/>
      <c r="C46" s="18"/>
      <c r="D46" s="18"/>
      <c r="E46" s="18"/>
      <c r="F46" s="19"/>
      <c r="G46" s="19"/>
      <c r="H46" s="18"/>
      <c r="I46" s="18"/>
      <c r="J46" s="18"/>
      <c r="K46" s="18"/>
    </row>
    <row r="47" spans="2:11">
      <c r="B47" s="18"/>
      <c r="C47" s="18"/>
      <c r="D47" s="18"/>
      <c r="E47" s="18"/>
      <c r="F47" s="19"/>
      <c r="G47" s="19"/>
      <c r="H47" s="18"/>
      <c r="I47" s="18"/>
      <c r="J47" s="18"/>
      <c r="K47" s="18"/>
    </row>
    <row r="48" spans="2:11">
      <c r="B48" s="18"/>
      <c r="C48" s="18"/>
      <c r="D48" s="18"/>
      <c r="E48" s="18"/>
      <c r="F48" s="19"/>
      <c r="G48" s="19"/>
      <c r="H48" s="18"/>
      <c r="I48" s="18"/>
      <c r="J48" s="18"/>
      <c r="K48" s="18"/>
    </row>
    <row r="49" spans="2:11">
      <c r="B49" s="18"/>
      <c r="C49" s="18"/>
      <c r="D49" s="18"/>
      <c r="E49" s="18"/>
      <c r="F49" s="19"/>
      <c r="G49" s="19"/>
      <c r="H49" s="18"/>
      <c r="I49" s="18"/>
      <c r="J49" s="18"/>
      <c r="K49" s="18"/>
    </row>
    <row r="50" spans="2:11">
      <c r="B50" s="18"/>
      <c r="C50" s="18"/>
      <c r="D50" s="18"/>
      <c r="E50" s="18"/>
      <c r="F50" s="18"/>
      <c r="G50" s="19"/>
      <c r="H50" s="18"/>
      <c r="I50" s="18"/>
      <c r="J50" s="18"/>
      <c r="K50" s="18"/>
    </row>
    <row r="51" spans="2:11">
      <c r="B51" s="18"/>
      <c r="C51" s="18"/>
      <c r="D51" s="18"/>
      <c r="E51" s="18"/>
      <c r="F51" s="18"/>
      <c r="G51" s="19"/>
      <c r="H51" s="18"/>
      <c r="I51" s="18"/>
      <c r="J51" s="18"/>
      <c r="K51" s="18"/>
    </row>
    <row r="52" spans="2:11">
      <c r="B52" s="18"/>
      <c r="C52" s="18"/>
      <c r="D52" s="18"/>
      <c r="E52" s="18"/>
      <c r="F52" s="18"/>
      <c r="G52" s="19"/>
      <c r="H52" s="18"/>
      <c r="I52" s="18"/>
      <c r="J52" s="18"/>
      <c r="K52" s="18"/>
    </row>
    <row r="53" spans="2:11">
      <c r="B53" s="18"/>
      <c r="C53" s="18"/>
      <c r="D53" s="18"/>
      <c r="E53" s="18"/>
      <c r="F53" s="18"/>
      <c r="G53" s="19"/>
      <c r="H53" s="18"/>
      <c r="I53" s="18"/>
      <c r="J53" s="18"/>
      <c r="K53" s="18"/>
    </row>
    <row r="54" spans="2:11"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2:11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2:11"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2:11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2:11"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2:11"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2:11"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2:11"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2:11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2:11"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2:11"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2:11"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2:11"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2:11"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2:11"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2:11"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2:11"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2:11"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2:11"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2:11"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2:11"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2:11"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2:11"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2:11"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2:11"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2:11"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2:11"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2:11"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2:11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2:11"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2:11"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2:11"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2:11"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2:11"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2:11"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2:11"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2:11"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2:11"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2:11"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2:11"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2:11"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2:11"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2:11"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2:11"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2:11"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2:11"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2:11"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2:11"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2:11"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2:11"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2:11"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2:11"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7:11">
      <c r="G106" s="18"/>
      <c r="H106" s="18"/>
      <c r="I106" s="18"/>
      <c r="J106" s="18"/>
      <c r="K106" s="18"/>
    </row>
    <row r="107" spans="7:11">
      <c r="G107" s="18"/>
      <c r="H107" s="18"/>
      <c r="I107" s="18"/>
      <c r="J107" s="18"/>
      <c r="K107" s="18"/>
    </row>
    <row r="108" spans="7:11">
      <c r="G108" s="18"/>
      <c r="H108" s="18"/>
      <c r="I108" s="18"/>
      <c r="J108" s="18"/>
      <c r="K108" s="18"/>
    </row>
    <row r="109" spans="7:11">
      <c r="G109" s="18"/>
      <c r="H109" s="18"/>
      <c r="I109" s="18"/>
      <c r="J109" s="18"/>
      <c r="K109" s="18"/>
    </row>
    <row r="110" spans="7:11">
      <c r="G110" s="18"/>
      <c r="H110" s="18"/>
      <c r="I110" s="18"/>
      <c r="J110" s="18"/>
      <c r="K110" s="18"/>
    </row>
    <row r="111" spans="7:10">
      <c r="G111" s="18"/>
      <c r="H111" s="18"/>
      <c r="I111" s="18"/>
      <c r="J111" s="18"/>
    </row>
    <row r="112" spans="7:10">
      <c r="G112" s="18"/>
      <c r="H112" s="18"/>
      <c r="I112" s="18"/>
      <c r="J112" s="18"/>
    </row>
    <row r="113" spans="7:10">
      <c r="G113" s="18"/>
      <c r="H113" s="18"/>
      <c r="I113" s="18"/>
      <c r="J113" s="18"/>
    </row>
    <row r="114" spans="7:10">
      <c r="G114" s="18"/>
      <c r="H114" s="18"/>
      <c r="I114" s="18"/>
      <c r="J114" s="18"/>
    </row>
    <row r="115" spans="7:10">
      <c r="G115" s="18"/>
      <c r="H115" s="18"/>
      <c r="I115" s="18"/>
      <c r="J115" s="18"/>
    </row>
    <row r="116" spans="7:10">
      <c r="G116" s="18"/>
      <c r="H116" s="18"/>
      <c r="I116" s="18"/>
      <c r="J116" s="18"/>
    </row>
    <row r="117" spans="7:10">
      <c r="G117" s="18"/>
      <c r="H117" s="18"/>
      <c r="I117" s="18"/>
      <c r="J117" s="18"/>
    </row>
    <row r="118" spans="7:10">
      <c r="G118" s="18"/>
      <c r="H118" s="18"/>
      <c r="I118" s="18"/>
      <c r="J118" s="18"/>
    </row>
    <row r="119" spans="7:10">
      <c r="G119" s="18"/>
      <c r="H119" s="18"/>
      <c r="I119" s="18"/>
      <c r="J119" s="18"/>
    </row>
    <row r="120" spans="7:10">
      <c r="G120" s="18"/>
      <c r="H120" s="18"/>
      <c r="I120" s="18"/>
      <c r="J120" s="18"/>
    </row>
    <row r="121" spans="7:10">
      <c r="G121" s="18"/>
      <c r="H121" s="18"/>
      <c r="I121" s="18"/>
      <c r="J121" s="18"/>
    </row>
    <row r="122" spans="7:10">
      <c r="G122" s="18"/>
      <c r="H122" s="18"/>
      <c r="I122" s="18"/>
      <c r="J122" s="18"/>
    </row>
    <row r="123" spans="7:10">
      <c r="G123" s="18"/>
      <c r="H123" s="18"/>
      <c r="I123" s="18"/>
      <c r="J123" s="18"/>
    </row>
    <row r="124" spans="7:10">
      <c r="G124" s="18"/>
      <c r="H124" s="18"/>
      <c r="I124" s="18"/>
      <c r="J124" s="18"/>
    </row>
    <row r="125" spans="7:10">
      <c r="G125" s="18"/>
      <c r="H125" s="18"/>
      <c r="I125" s="18"/>
      <c r="J125" s="18"/>
    </row>
    <row r="126" spans="7:10">
      <c r="G126" s="18"/>
      <c r="H126" s="18"/>
      <c r="I126" s="18"/>
      <c r="J126" s="18"/>
    </row>
    <row r="127" spans="7:10">
      <c r="G127" s="18"/>
      <c r="H127" s="18"/>
      <c r="I127" s="18"/>
      <c r="J127" s="18"/>
    </row>
    <row r="128" spans="7:10">
      <c r="G128" s="18"/>
      <c r="H128" s="18"/>
      <c r="I128" s="18"/>
      <c r="J128" s="18"/>
    </row>
    <row r="129" spans="7:10">
      <c r="G129" s="18"/>
      <c r="H129" s="18"/>
      <c r="I129" s="18"/>
      <c r="J129" s="18"/>
    </row>
    <row r="130" spans="7:10">
      <c r="G130" s="18"/>
      <c r="H130" s="18"/>
      <c r="I130" s="18"/>
      <c r="J130" s="18"/>
    </row>
    <row r="131" spans="7:10">
      <c r="G131" s="18"/>
      <c r="H131" s="18"/>
      <c r="I131" s="18"/>
      <c r="J131" s="18"/>
    </row>
    <row r="132" spans="7:10">
      <c r="G132" s="18"/>
      <c r="H132" s="18"/>
      <c r="I132" s="18"/>
      <c r="J132" s="18"/>
    </row>
    <row r="133" spans="7:10">
      <c r="G133" s="18"/>
      <c r="H133" s="18"/>
      <c r="I133" s="18"/>
      <c r="J133" s="18"/>
    </row>
    <row r="134" spans="7:10">
      <c r="G134" s="18"/>
      <c r="H134" s="18"/>
      <c r="I134" s="18"/>
      <c r="J134" s="18"/>
    </row>
    <row r="135" spans="7:10">
      <c r="G135" s="18"/>
      <c r="H135" s="18"/>
      <c r="I135" s="18"/>
      <c r="J135" s="18"/>
    </row>
    <row r="136" spans="7:10">
      <c r="G136" s="18"/>
      <c r="H136" s="18"/>
      <c r="I136" s="18"/>
      <c r="J136" s="18"/>
    </row>
    <row r="137" spans="7:10">
      <c r="G137" s="18"/>
      <c r="H137" s="18"/>
      <c r="I137" s="18"/>
      <c r="J137" s="18"/>
    </row>
    <row r="138" spans="7:10">
      <c r="G138" s="18"/>
      <c r="H138" s="18"/>
      <c r="I138" s="18"/>
      <c r="J138" s="18"/>
    </row>
    <row r="139" spans="7:10">
      <c r="G139" s="18"/>
      <c r="H139" s="18"/>
      <c r="I139" s="18"/>
      <c r="J139" s="18"/>
    </row>
    <row r="140" spans="7:10">
      <c r="G140" s="18"/>
      <c r="H140" s="18"/>
      <c r="I140" s="18"/>
      <c r="J140" s="18"/>
    </row>
    <row r="141" spans="7:10">
      <c r="G141" s="18"/>
      <c r="H141" s="18"/>
      <c r="I141" s="18"/>
      <c r="J141" s="18"/>
    </row>
    <row r="142" spans="7:10">
      <c r="G142" s="18"/>
      <c r="H142" s="18"/>
      <c r="I142" s="18"/>
      <c r="J142" s="18"/>
    </row>
    <row r="143" spans="7:10">
      <c r="G143" s="18"/>
      <c r="H143" s="18"/>
      <c r="I143" s="18"/>
      <c r="J143" s="18"/>
    </row>
    <row r="144" spans="7:10">
      <c r="G144" s="18"/>
      <c r="H144" s="18"/>
      <c r="I144" s="18"/>
      <c r="J144" s="18"/>
    </row>
    <row r="145" spans="7:10">
      <c r="G145" s="18"/>
      <c r="H145" s="18"/>
      <c r="I145" s="18"/>
      <c r="J145" s="18"/>
    </row>
    <row r="146" spans="7:10">
      <c r="G146" s="18"/>
      <c r="H146" s="18"/>
      <c r="I146" s="18"/>
      <c r="J146" s="18"/>
    </row>
    <row r="147" spans="7:10">
      <c r="G147" s="18"/>
      <c r="H147" s="18"/>
      <c r="I147" s="18"/>
      <c r="J147" s="18"/>
    </row>
    <row r="148" spans="7:10">
      <c r="G148" s="18"/>
      <c r="H148" s="18"/>
      <c r="I148" s="18"/>
      <c r="J148" s="18"/>
    </row>
    <row r="149" spans="7:10">
      <c r="G149" s="18"/>
      <c r="H149" s="18"/>
      <c r="I149" s="18"/>
      <c r="J149" s="18"/>
    </row>
    <row r="150" spans="7:10">
      <c r="G150" s="18"/>
      <c r="H150" s="18"/>
      <c r="I150" s="18"/>
      <c r="J150" s="18"/>
    </row>
    <row r="151" spans="7:10">
      <c r="G151" s="18"/>
      <c r="H151" s="18"/>
      <c r="I151" s="18"/>
      <c r="J151" s="18"/>
    </row>
    <row r="152" spans="7:10">
      <c r="G152" s="18"/>
      <c r="H152" s="18"/>
      <c r="I152" s="18"/>
      <c r="J152" s="18"/>
    </row>
    <row r="153" spans="7:10">
      <c r="G153" s="18"/>
      <c r="H153" s="18"/>
      <c r="I153" s="18"/>
      <c r="J153" s="18"/>
    </row>
    <row r="154" spans="7:10">
      <c r="G154" s="18"/>
      <c r="H154" s="18"/>
      <c r="I154" s="18"/>
      <c r="J154" s="18"/>
    </row>
    <row r="155" spans="7:10">
      <c r="G155" s="18"/>
      <c r="H155" s="18"/>
      <c r="I155" s="18"/>
      <c r="J155" s="18"/>
    </row>
    <row r="156" spans="7:10">
      <c r="G156" s="18"/>
      <c r="H156" s="18"/>
      <c r="I156" s="18"/>
      <c r="J156" s="18"/>
    </row>
    <row r="157" spans="7:10">
      <c r="G157" s="18"/>
      <c r="H157" s="18"/>
      <c r="I157" s="18"/>
      <c r="J157" s="18"/>
    </row>
    <row r="158" spans="7:10">
      <c r="G158" s="18"/>
      <c r="H158" s="18"/>
      <c r="I158" s="18"/>
      <c r="J158" s="18"/>
    </row>
    <row r="159" spans="7:10">
      <c r="G159" s="18"/>
      <c r="H159" s="18"/>
      <c r="I159" s="18"/>
      <c r="J159" s="18"/>
    </row>
    <row r="160" spans="7:10">
      <c r="G160" s="18"/>
      <c r="H160" s="18"/>
      <c r="I160" s="18"/>
      <c r="J160" s="18"/>
    </row>
    <row r="161" spans="7:10">
      <c r="G161" s="18"/>
      <c r="H161" s="18"/>
      <c r="I161" s="18"/>
      <c r="J161" s="18"/>
    </row>
    <row r="162" spans="7:10">
      <c r="G162" s="18"/>
      <c r="H162" s="18"/>
      <c r="I162" s="18"/>
      <c r="J162" s="18"/>
    </row>
    <row r="163" spans="7:10">
      <c r="G163" s="18"/>
      <c r="H163" s="18"/>
      <c r="I163" s="18"/>
      <c r="J163" s="18"/>
    </row>
    <row r="164" spans="7:10">
      <c r="G164" s="18"/>
      <c r="H164" s="18"/>
      <c r="I164" s="18"/>
      <c r="J164" s="18"/>
    </row>
    <row r="165" spans="7:10">
      <c r="G165" s="18"/>
      <c r="H165" s="18"/>
      <c r="I165" s="18"/>
      <c r="J165" s="18"/>
    </row>
    <row r="166" spans="7:10">
      <c r="G166" s="18"/>
      <c r="H166" s="18"/>
      <c r="I166" s="18"/>
      <c r="J166" s="18"/>
    </row>
    <row r="167" spans="7:10">
      <c r="G167" s="18"/>
      <c r="H167" s="18"/>
      <c r="I167" s="18"/>
      <c r="J167" s="18"/>
    </row>
    <row r="168" spans="7:10">
      <c r="G168" s="18"/>
      <c r="H168" s="18"/>
      <c r="I168" s="18"/>
      <c r="J168" s="18"/>
    </row>
    <row r="169" spans="7:10">
      <c r="G169" s="18"/>
      <c r="H169" s="18"/>
      <c r="I169" s="18"/>
      <c r="J169" s="18"/>
    </row>
    <row r="170" spans="7:10">
      <c r="G170" s="18"/>
      <c r="H170" s="18"/>
      <c r="I170" s="18"/>
      <c r="J170" s="18"/>
    </row>
    <row r="171" spans="7:10">
      <c r="G171" s="18"/>
      <c r="H171" s="18"/>
      <c r="I171" s="18"/>
      <c r="J171" s="18"/>
    </row>
    <row r="172" spans="7:10">
      <c r="G172" s="18"/>
      <c r="H172" s="18"/>
      <c r="I172" s="18"/>
      <c r="J172" s="18"/>
    </row>
    <row r="173" spans="7:10">
      <c r="G173" s="18"/>
      <c r="H173" s="18"/>
      <c r="I173" s="18"/>
      <c r="J173" s="18"/>
    </row>
    <row r="174" spans="7:10">
      <c r="G174" s="18"/>
      <c r="H174" s="18"/>
      <c r="I174" s="18"/>
      <c r="J174" s="18"/>
    </row>
    <row r="175" spans="7:10">
      <c r="G175" s="18"/>
      <c r="H175" s="18"/>
      <c r="I175" s="18"/>
      <c r="J175" s="18"/>
    </row>
    <row r="176" spans="7:10">
      <c r="G176" s="18"/>
      <c r="H176" s="18"/>
      <c r="I176" s="18"/>
      <c r="J176" s="18"/>
    </row>
    <row r="177" spans="7:10">
      <c r="G177" s="18"/>
      <c r="H177" s="18"/>
      <c r="I177" s="18"/>
      <c r="J177" s="18"/>
    </row>
    <row r="178" spans="7:10">
      <c r="G178" s="18"/>
      <c r="H178" s="18"/>
      <c r="I178" s="18"/>
      <c r="J178" s="18"/>
    </row>
    <row r="179" spans="7:10">
      <c r="G179" s="18"/>
      <c r="H179" s="18"/>
      <c r="I179" s="18"/>
      <c r="J179" s="18"/>
    </row>
    <row r="180" spans="7:10">
      <c r="G180" s="18"/>
      <c r="H180" s="18"/>
      <c r="I180" s="18"/>
      <c r="J180" s="18"/>
    </row>
    <row r="181" spans="7:10">
      <c r="G181" s="18"/>
      <c r="H181" s="18"/>
      <c r="I181" s="18"/>
      <c r="J181" s="18"/>
    </row>
    <row r="182" spans="7:10">
      <c r="G182" s="18"/>
      <c r="H182" s="18"/>
      <c r="I182" s="18"/>
      <c r="J182" s="18"/>
    </row>
    <row r="183" spans="7:10">
      <c r="G183" s="18"/>
      <c r="H183" s="18"/>
      <c r="I183" s="18"/>
      <c r="J183" s="18"/>
    </row>
    <row r="184" spans="7:10">
      <c r="G184" s="18"/>
      <c r="H184" s="18"/>
      <c r="I184" s="18"/>
      <c r="J184" s="18"/>
    </row>
    <row r="185" spans="7:10">
      <c r="G185" s="18"/>
      <c r="H185" s="18"/>
      <c r="I185" s="18"/>
      <c r="J185" s="18"/>
    </row>
    <row r="186" spans="7:10">
      <c r="G186" s="18"/>
      <c r="H186" s="18"/>
      <c r="I186" s="18"/>
      <c r="J186" s="18"/>
    </row>
    <row r="187" spans="7:10">
      <c r="G187" s="18"/>
      <c r="H187" s="18"/>
      <c r="I187" s="18"/>
      <c r="J187" s="18"/>
    </row>
    <row r="188" spans="7:10">
      <c r="G188" s="18"/>
      <c r="H188" s="18"/>
      <c r="I188" s="18"/>
      <c r="J188" s="18"/>
    </row>
    <row r="189" spans="7:10">
      <c r="G189" s="18"/>
      <c r="H189" s="18"/>
      <c r="I189" s="18"/>
      <c r="J189" s="18"/>
    </row>
    <row r="190" spans="7:10">
      <c r="G190" s="18"/>
      <c r="H190" s="18"/>
      <c r="I190" s="18"/>
      <c r="J190" s="18"/>
    </row>
    <row r="191" spans="7:10">
      <c r="G191" s="18"/>
      <c r="H191" s="18"/>
      <c r="I191" s="18"/>
      <c r="J191" s="18"/>
    </row>
    <row r="192" spans="7:10">
      <c r="G192" s="18"/>
      <c r="H192" s="18"/>
      <c r="I192" s="18"/>
      <c r="J192" s="18"/>
    </row>
    <row r="193" spans="7:10">
      <c r="G193" s="18"/>
      <c r="H193" s="18"/>
      <c r="I193" s="18"/>
      <c r="J193" s="18"/>
    </row>
    <row r="194" spans="7:10">
      <c r="G194" s="18"/>
      <c r="H194" s="18"/>
      <c r="I194" s="18"/>
      <c r="J194" s="18"/>
    </row>
    <row r="195" spans="7:10">
      <c r="G195" s="18"/>
      <c r="H195" s="18"/>
      <c r="I195" s="18"/>
      <c r="J195" s="18"/>
    </row>
    <row r="196" spans="7:10">
      <c r="G196" s="18"/>
      <c r="H196" s="18"/>
      <c r="I196" s="18"/>
      <c r="J196" s="18"/>
    </row>
    <row r="197" spans="7:10">
      <c r="G197" s="18"/>
      <c r="H197" s="18"/>
      <c r="I197" s="18"/>
      <c r="J197" s="18"/>
    </row>
    <row r="198" spans="7:10">
      <c r="G198" s="18"/>
      <c r="H198" s="18"/>
      <c r="I198" s="18"/>
      <c r="J198" s="18"/>
    </row>
    <row r="199" spans="7:10">
      <c r="G199" s="18"/>
      <c r="H199" s="18"/>
      <c r="I199" s="18"/>
      <c r="J199" s="18"/>
    </row>
    <row r="200" spans="7:10">
      <c r="G200" s="18"/>
      <c r="H200" s="18"/>
      <c r="I200" s="18"/>
      <c r="J200" s="18"/>
    </row>
    <row r="201" spans="7:10">
      <c r="G201" s="18"/>
      <c r="H201" s="18"/>
      <c r="I201" s="18"/>
      <c r="J201" s="18"/>
    </row>
    <row r="202" spans="7:10">
      <c r="G202" s="18"/>
      <c r="H202" s="18"/>
      <c r="I202" s="18"/>
      <c r="J202" s="18"/>
    </row>
    <row r="203" spans="7:10">
      <c r="G203" s="18"/>
      <c r="H203" s="18"/>
      <c r="I203" s="18"/>
      <c r="J203" s="18"/>
    </row>
    <row r="204" spans="7:10">
      <c r="G204" s="18"/>
      <c r="H204" s="18"/>
      <c r="I204" s="18"/>
      <c r="J204" s="18"/>
    </row>
    <row r="205" spans="7:10">
      <c r="G205" s="18"/>
      <c r="H205" s="18"/>
      <c r="I205" s="18"/>
      <c r="J205" s="18"/>
    </row>
    <row r="206" spans="7:10">
      <c r="G206" s="18"/>
      <c r="H206" s="18"/>
      <c r="I206" s="18"/>
      <c r="J206" s="18"/>
    </row>
    <row r="207" spans="7:10">
      <c r="G207" s="18"/>
      <c r="H207" s="18"/>
      <c r="I207" s="18"/>
      <c r="J207" s="18"/>
    </row>
    <row r="208" spans="7:10">
      <c r="G208" s="18"/>
      <c r="H208" s="18"/>
      <c r="I208" s="18"/>
      <c r="J208" s="18"/>
    </row>
    <row r="209" spans="7:10">
      <c r="G209" s="18"/>
      <c r="H209" s="18"/>
      <c r="I209" s="18"/>
      <c r="J209" s="18"/>
    </row>
    <row r="210" spans="7:10">
      <c r="G210" s="18"/>
      <c r="H210" s="18"/>
      <c r="I210" s="18"/>
      <c r="J210" s="18"/>
    </row>
    <row r="211" spans="7:10">
      <c r="G211" s="18"/>
      <c r="H211" s="18"/>
      <c r="I211" s="18"/>
      <c r="J211" s="18"/>
    </row>
    <row r="212" spans="7:10">
      <c r="G212" s="18"/>
      <c r="H212" s="18"/>
      <c r="I212" s="18"/>
      <c r="J212" s="18"/>
    </row>
    <row r="213" spans="7:10">
      <c r="G213" s="18"/>
      <c r="H213" s="18"/>
      <c r="I213" s="18"/>
      <c r="J213" s="18"/>
    </row>
    <row r="214" spans="7:10">
      <c r="G214" s="18"/>
      <c r="H214" s="18"/>
      <c r="I214" s="18"/>
      <c r="J214" s="18"/>
    </row>
    <row r="215" spans="7:10">
      <c r="G215" s="18"/>
      <c r="H215" s="18"/>
      <c r="I215" s="18"/>
      <c r="J215" s="18"/>
    </row>
    <row r="216" spans="7:10">
      <c r="G216" s="18"/>
      <c r="H216" s="18"/>
      <c r="I216" s="18"/>
      <c r="J216" s="18"/>
    </row>
    <row r="217" spans="7:10">
      <c r="G217" s="18"/>
      <c r="H217" s="18"/>
      <c r="I217" s="18"/>
      <c r="J217" s="18"/>
    </row>
    <row r="218" spans="7:10">
      <c r="G218" s="18"/>
      <c r="H218" s="18"/>
      <c r="I218" s="18"/>
      <c r="J218" s="18"/>
    </row>
    <row r="219" spans="7:10">
      <c r="G219" s="18"/>
      <c r="H219" s="18"/>
      <c r="I219" s="18"/>
      <c r="J219" s="18"/>
    </row>
    <row r="220" spans="7:10">
      <c r="G220" s="18"/>
      <c r="H220" s="18"/>
      <c r="I220" s="18"/>
      <c r="J220" s="18"/>
    </row>
    <row r="221" spans="7:10">
      <c r="G221" s="18"/>
      <c r="H221" s="18"/>
      <c r="I221" s="18"/>
      <c r="J221" s="18"/>
    </row>
    <row r="222" spans="7:10">
      <c r="G222" s="18"/>
      <c r="H222" s="18"/>
      <c r="I222" s="18"/>
      <c r="J222" s="18"/>
    </row>
    <row r="223" spans="7:10">
      <c r="G223" s="18"/>
      <c r="H223" s="18"/>
      <c r="I223" s="18"/>
      <c r="J223" s="18"/>
    </row>
    <row r="224" spans="7:10">
      <c r="G224" s="18"/>
      <c r="H224" s="18"/>
      <c r="I224" s="18"/>
      <c r="J224" s="18"/>
    </row>
    <row r="225" spans="7:10">
      <c r="G225" s="18"/>
      <c r="H225" s="18"/>
      <c r="I225" s="18"/>
      <c r="J225" s="18"/>
    </row>
    <row r="226" spans="7:10">
      <c r="G226" s="18"/>
      <c r="H226" s="18"/>
      <c r="I226" s="18"/>
      <c r="J226" s="18"/>
    </row>
    <row r="227" spans="7:10">
      <c r="G227" s="18"/>
      <c r="H227" s="18"/>
      <c r="I227" s="18"/>
      <c r="J227" s="18"/>
    </row>
    <row r="228" spans="7:10">
      <c r="G228" s="18"/>
      <c r="H228" s="18"/>
      <c r="I228" s="18"/>
      <c r="J228" s="18"/>
    </row>
    <row r="229" spans="7:10">
      <c r="G229" s="18"/>
      <c r="H229" s="18"/>
      <c r="I229" s="18"/>
      <c r="J229" s="18"/>
    </row>
    <row r="230" spans="7:10">
      <c r="G230" s="18"/>
      <c r="H230" s="18"/>
      <c r="I230" s="18"/>
      <c r="J230" s="18"/>
    </row>
    <row r="231" spans="7:10">
      <c r="G231" s="18"/>
      <c r="H231" s="18"/>
      <c r="I231" s="18"/>
      <c r="J231" s="18"/>
    </row>
    <row r="232" spans="7:10">
      <c r="G232" s="18"/>
      <c r="H232" s="18"/>
      <c r="I232" s="18"/>
      <c r="J232" s="18"/>
    </row>
    <row r="233" spans="7:10">
      <c r="G233" s="18"/>
      <c r="H233" s="18"/>
      <c r="I233" s="18"/>
      <c r="J233" s="18"/>
    </row>
    <row r="234" spans="7:10">
      <c r="G234" s="18"/>
      <c r="H234" s="18"/>
      <c r="I234" s="18"/>
      <c r="J234" s="18"/>
    </row>
    <row r="235" spans="7:10">
      <c r="G235" s="18"/>
      <c r="H235" s="18"/>
      <c r="I235" s="18"/>
      <c r="J235" s="18"/>
    </row>
    <row r="236" spans="7:10">
      <c r="G236" s="18"/>
      <c r="H236" s="18"/>
      <c r="I236" s="18"/>
      <c r="J236" s="18"/>
    </row>
    <row r="237" spans="7:10">
      <c r="G237" s="18"/>
      <c r="H237" s="18"/>
      <c r="I237" s="18"/>
      <c r="J237" s="18"/>
    </row>
    <row r="238" spans="7:10">
      <c r="G238" s="18"/>
      <c r="H238" s="18"/>
      <c r="I238" s="18"/>
      <c r="J238" s="18"/>
    </row>
    <row r="239" spans="7:10">
      <c r="G239" s="18"/>
      <c r="H239" s="18"/>
      <c r="I239" s="18"/>
      <c r="J239" s="18"/>
    </row>
    <row r="240" spans="7:10">
      <c r="G240" s="18"/>
      <c r="H240" s="18"/>
      <c r="I240" s="18"/>
      <c r="J240" s="18"/>
    </row>
    <row r="241" spans="7:10">
      <c r="G241" s="18"/>
      <c r="H241" s="18"/>
      <c r="I241" s="18"/>
      <c r="J241" s="18"/>
    </row>
    <row r="242" spans="7:10">
      <c r="G242" s="18"/>
      <c r="H242" s="18"/>
      <c r="I242" s="18"/>
      <c r="J242" s="18"/>
    </row>
    <row r="243" spans="7:10">
      <c r="G243" s="18"/>
      <c r="H243" s="18"/>
      <c r="I243" s="18"/>
      <c r="J243" s="18"/>
    </row>
    <row r="244" spans="7:10">
      <c r="G244" s="18"/>
      <c r="H244" s="18"/>
      <c r="I244" s="18"/>
      <c r="J244" s="18"/>
    </row>
    <row r="245" spans="7:10">
      <c r="G245" s="18"/>
      <c r="H245" s="18"/>
      <c r="I245" s="18"/>
      <c r="J245" s="18"/>
    </row>
    <row r="246" spans="7:10">
      <c r="G246" s="18"/>
      <c r="H246" s="18"/>
      <c r="I246" s="18"/>
      <c r="J246" s="18"/>
    </row>
    <row r="247" spans="7:10">
      <c r="G247" s="18"/>
      <c r="H247" s="18"/>
      <c r="I247" s="18"/>
      <c r="J247" s="18"/>
    </row>
    <row r="248" spans="7:10">
      <c r="G248" s="18"/>
      <c r="H248" s="18"/>
      <c r="I248" s="18"/>
      <c r="J248" s="18"/>
    </row>
    <row r="249" spans="7:10">
      <c r="G249" s="18"/>
      <c r="H249" s="18"/>
      <c r="I249" s="18"/>
      <c r="J249" s="18"/>
    </row>
    <row r="250" spans="7:10">
      <c r="G250" s="18"/>
      <c r="H250" s="18"/>
      <c r="I250" s="18"/>
      <c r="J250" s="18"/>
    </row>
    <row r="251" spans="7:10">
      <c r="G251" s="18"/>
      <c r="H251" s="18"/>
      <c r="I251" s="18"/>
      <c r="J251" s="18"/>
    </row>
    <row r="252" spans="7:10">
      <c r="G252" s="18"/>
      <c r="H252" s="18"/>
      <c r="I252" s="18"/>
      <c r="J252" s="18"/>
    </row>
    <row r="253" spans="7:10">
      <c r="G253" s="18"/>
      <c r="H253" s="18"/>
      <c r="I253" s="18"/>
      <c r="J253" s="18"/>
    </row>
    <row r="254" spans="7:10">
      <c r="G254" s="18"/>
      <c r="H254" s="18"/>
      <c r="I254" s="18"/>
      <c r="J254" s="18"/>
    </row>
    <row r="255" spans="7:10">
      <c r="G255" s="18"/>
      <c r="H255" s="18"/>
      <c r="I255" s="18"/>
      <c r="J255" s="18"/>
    </row>
    <row r="256" spans="7:10">
      <c r="G256" s="18"/>
      <c r="H256" s="18"/>
      <c r="I256" s="18"/>
      <c r="J256" s="18"/>
    </row>
    <row r="257" spans="7:10">
      <c r="G257" s="18"/>
      <c r="H257" s="18"/>
      <c r="I257" s="18"/>
      <c r="J257" s="18"/>
    </row>
    <row r="258" spans="7:10">
      <c r="G258" s="18"/>
      <c r="H258" s="18"/>
      <c r="I258" s="18"/>
      <c r="J258" s="18"/>
    </row>
    <row r="259" spans="7:10">
      <c r="G259" s="18"/>
      <c r="H259" s="18"/>
      <c r="I259" s="18"/>
      <c r="J259" s="18"/>
    </row>
    <row r="260" spans="7:10">
      <c r="G260" s="18"/>
      <c r="H260" s="18"/>
      <c r="I260" s="18"/>
      <c r="J260" s="18"/>
    </row>
    <row r="261" spans="7:10">
      <c r="G261" s="18"/>
      <c r="H261" s="18"/>
      <c r="I261" s="18"/>
      <c r="J261" s="18"/>
    </row>
    <row r="262" spans="7:10">
      <c r="G262" s="18"/>
      <c r="H262" s="18"/>
      <c r="I262" s="18"/>
      <c r="J262" s="18"/>
    </row>
    <row r="263" spans="7:10">
      <c r="G263" s="18"/>
      <c r="H263" s="18"/>
      <c r="I263" s="18"/>
      <c r="J263" s="18"/>
    </row>
    <row r="264" spans="7:10">
      <c r="G264" s="18"/>
      <c r="H264" s="18"/>
      <c r="I264" s="18"/>
      <c r="J264" s="18"/>
    </row>
    <row r="265" spans="7:10">
      <c r="G265" s="18"/>
      <c r="H265" s="18"/>
      <c r="I265" s="18"/>
      <c r="J265" s="18"/>
    </row>
    <row r="266" spans="7:10">
      <c r="G266" s="18"/>
      <c r="H266" s="18"/>
      <c r="I266" s="18"/>
      <c r="J266" s="18"/>
    </row>
    <row r="267" spans="7:10">
      <c r="G267" s="18"/>
      <c r="H267" s="18"/>
      <c r="I267" s="18"/>
      <c r="J267" s="18"/>
    </row>
    <row r="268" spans="7:10">
      <c r="G268" s="18"/>
      <c r="H268" s="18"/>
      <c r="I268" s="18"/>
      <c r="J268" s="18"/>
    </row>
    <row r="269" spans="7:10">
      <c r="G269" s="18"/>
      <c r="H269" s="18"/>
      <c r="I269" s="18"/>
      <c r="J269" s="18"/>
    </row>
    <row r="270" spans="7:10">
      <c r="G270" s="18"/>
      <c r="H270" s="18"/>
      <c r="I270" s="18"/>
      <c r="J270" s="18"/>
    </row>
    <row r="271" spans="7:10">
      <c r="G271" s="18"/>
      <c r="H271" s="18"/>
      <c r="I271" s="18"/>
      <c r="J271" s="18"/>
    </row>
    <row r="272" spans="7:10">
      <c r="G272" s="18"/>
      <c r="H272" s="18"/>
      <c r="I272" s="18"/>
      <c r="J272" s="18"/>
    </row>
    <row r="273" spans="7:10">
      <c r="G273" s="18"/>
      <c r="H273" s="18"/>
      <c r="I273" s="18"/>
      <c r="J273" s="18"/>
    </row>
    <row r="274" spans="7:10">
      <c r="G274" s="18"/>
      <c r="H274" s="18"/>
      <c r="I274" s="18"/>
      <c r="J274" s="18"/>
    </row>
    <row r="275" spans="7:10">
      <c r="G275" s="18"/>
      <c r="H275" s="18"/>
      <c r="I275" s="18"/>
      <c r="J275" s="18"/>
    </row>
    <row r="276" spans="7:10">
      <c r="G276" s="18"/>
      <c r="H276" s="18"/>
      <c r="I276" s="18"/>
      <c r="J276" s="18"/>
    </row>
    <row r="277" spans="7:10">
      <c r="G277" s="18"/>
      <c r="H277" s="18"/>
      <c r="I277" s="18"/>
      <c r="J277" s="18"/>
    </row>
    <row r="278" spans="7:10">
      <c r="G278" s="18"/>
      <c r="H278" s="18"/>
      <c r="I278" s="18"/>
      <c r="J278" s="18"/>
    </row>
    <row r="279" spans="7:10">
      <c r="G279" s="18"/>
      <c r="H279" s="18"/>
      <c r="I279" s="18"/>
      <c r="J279" s="18"/>
    </row>
    <row r="280" spans="7:10">
      <c r="G280" s="18"/>
      <c r="H280" s="18"/>
      <c r="I280" s="18"/>
      <c r="J280" s="18"/>
    </row>
    <row r="281" spans="7:10">
      <c r="G281" s="18"/>
      <c r="H281" s="18"/>
      <c r="I281" s="18"/>
      <c r="J281" s="18"/>
    </row>
    <row r="282" spans="7:10">
      <c r="G282" s="18"/>
      <c r="H282" s="18"/>
      <c r="I282" s="18"/>
      <c r="J282" s="18"/>
    </row>
    <row r="283" spans="7:10">
      <c r="G283" s="18"/>
      <c r="H283" s="18"/>
      <c r="I283" s="18"/>
      <c r="J283" s="18"/>
    </row>
    <row r="284" spans="7:10">
      <c r="G284" s="18"/>
      <c r="H284" s="18"/>
      <c r="I284" s="18"/>
      <c r="J284" s="18"/>
    </row>
    <row r="285" spans="7:10">
      <c r="G285" s="18"/>
      <c r="H285" s="18"/>
      <c r="I285" s="18"/>
      <c r="J285" s="18"/>
    </row>
    <row r="286" spans="7:10">
      <c r="G286" s="18"/>
      <c r="H286" s="18"/>
      <c r="I286" s="18"/>
      <c r="J286" s="18"/>
    </row>
    <row r="287" spans="7:10">
      <c r="G287" s="18"/>
      <c r="H287" s="18"/>
      <c r="I287" s="18"/>
      <c r="J287" s="18"/>
    </row>
    <row r="288" spans="7:10">
      <c r="G288" s="18"/>
      <c r="H288" s="18"/>
      <c r="I288" s="18"/>
      <c r="J288" s="18"/>
    </row>
    <row r="289" spans="7:10">
      <c r="G289" s="18"/>
      <c r="H289" s="18"/>
      <c r="I289" s="18"/>
      <c r="J289" s="18"/>
    </row>
    <row r="290" spans="7:10">
      <c r="G290" s="18"/>
      <c r="H290" s="18"/>
      <c r="I290" s="18"/>
      <c r="J290" s="18"/>
    </row>
    <row r="291" spans="7:10">
      <c r="G291" s="18"/>
      <c r="H291" s="18"/>
      <c r="I291" s="18"/>
      <c r="J291" s="18"/>
    </row>
    <row r="292" spans="7:10">
      <c r="G292" s="18"/>
      <c r="H292" s="18"/>
      <c r="I292" s="18"/>
      <c r="J292" s="18"/>
    </row>
    <row r="293" spans="7:10">
      <c r="G293" s="18"/>
      <c r="H293" s="18"/>
      <c r="I293" s="18"/>
      <c r="J293" s="18"/>
    </row>
    <row r="294" spans="7:10">
      <c r="G294" s="18"/>
      <c r="H294" s="18"/>
      <c r="I294" s="18"/>
      <c r="J294" s="18"/>
    </row>
    <row r="295" spans="7:10">
      <c r="G295" s="18"/>
      <c r="H295" s="18"/>
      <c r="I295" s="18"/>
      <c r="J295" s="18"/>
    </row>
    <row r="296" spans="7:10">
      <c r="G296" s="18"/>
      <c r="H296" s="18"/>
      <c r="I296" s="18"/>
      <c r="J296" s="18"/>
    </row>
    <row r="297" spans="7:10">
      <c r="G297" s="18"/>
      <c r="H297" s="18"/>
      <c r="I297" s="18"/>
      <c r="J297" s="18"/>
    </row>
    <row r="298" spans="7:10">
      <c r="G298" s="18"/>
      <c r="H298" s="18"/>
      <c r="I298" s="18"/>
      <c r="J298" s="18"/>
    </row>
    <row r="299" spans="7:10">
      <c r="G299" s="18"/>
      <c r="H299" s="18"/>
      <c r="I299" s="18"/>
      <c r="J299" s="18"/>
    </row>
    <row r="300" spans="7:10">
      <c r="G300" s="18"/>
      <c r="H300" s="18"/>
      <c r="I300" s="18"/>
      <c r="J300" s="18"/>
    </row>
    <row r="301" spans="7:10">
      <c r="G301" s="18"/>
      <c r="H301" s="18"/>
      <c r="I301" s="18"/>
      <c r="J301" s="18"/>
    </row>
    <row r="302" spans="7:10">
      <c r="G302" s="18"/>
      <c r="H302" s="18"/>
      <c r="I302" s="18"/>
      <c r="J302" s="18"/>
    </row>
    <row r="303" spans="7:10">
      <c r="G303" s="18"/>
      <c r="H303" s="18"/>
      <c r="I303" s="18"/>
      <c r="J303" s="18"/>
    </row>
    <row r="304" spans="7:10">
      <c r="G304" s="18"/>
      <c r="H304" s="18"/>
      <c r="I304" s="18"/>
      <c r="J304" s="18"/>
    </row>
    <row r="305" spans="7:10">
      <c r="G305" s="18"/>
      <c r="H305" s="18"/>
      <c r="I305" s="18"/>
      <c r="J305" s="18"/>
    </row>
    <row r="306" spans="7:10">
      <c r="G306" s="18"/>
      <c r="H306" s="18"/>
      <c r="I306" s="18"/>
      <c r="J306" s="18"/>
    </row>
    <row r="307" spans="7:10">
      <c r="G307" s="18"/>
      <c r="H307" s="18"/>
      <c r="I307" s="18"/>
      <c r="J307" s="18"/>
    </row>
    <row r="308" spans="7:10">
      <c r="G308" s="18"/>
      <c r="H308" s="18"/>
      <c r="I308" s="18"/>
      <c r="J308" s="18"/>
    </row>
    <row r="309" spans="7:10">
      <c r="G309" s="18"/>
      <c r="H309" s="18"/>
      <c r="I309" s="18"/>
      <c r="J309" s="18"/>
    </row>
    <row r="310" spans="7:10">
      <c r="G310" s="18"/>
      <c r="H310" s="18"/>
      <c r="I310" s="18"/>
      <c r="J310" s="18"/>
    </row>
    <row r="311" spans="7:10">
      <c r="G311" s="18"/>
      <c r="H311" s="18"/>
      <c r="I311" s="18"/>
      <c r="J311" s="18"/>
    </row>
    <row r="312" spans="7:10">
      <c r="G312" s="18"/>
      <c r="H312" s="18"/>
      <c r="I312" s="18"/>
      <c r="J312" s="18"/>
    </row>
    <row r="313" spans="7:10">
      <c r="G313" s="18"/>
      <c r="H313" s="18"/>
      <c r="I313" s="18"/>
      <c r="J313" s="18"/>
    </row>
    <row r="314" spans="7:10">
      <c r="G314" s="18"/>
      <c r="H314" s="18"/>
      <c r="I314" s="18"/>
      <c r="J314" s="18"/>
    </row>
    <row r="315" spans="7:10">
      <c r="G315" s="18"/>
      <c r="H315" s="18"/>
      <c r="I315" s="18"/>
      <c r="J315" s="18"/>
    </row>
    <row r="316" spans="7:10">
      <c r="G316" s="18"/>
      <c r="H316" s="18"/>
      <c r="I316" s="18"/>
      <c r="J316" s="18"/>
    </row>
    <row r="317" spans="7:10">
      <c r="G317" s="18"/>
      <c r="H317" s="18"/>
      <c r="I317" s="18"/>
      <c r="J317" s="18"/>
    </row>
    <row r="318" spans="7:10">
      <c r="G318" s="18"/>
      <c r="H318" s="18"/>
      <c r="I318" s="18"/>
      <c r="J318" s="18"/>
    </row>
    <row r="319" spans="7:10">
      <c r="G319" s="18"/>
      <c r="H319" s="18"/>
      <c r="I319" s="18"/>
      <c r="J319" s="18"/>
    </row>
    <row r="320" spans="7:10">
      <c r="G320" s="18"/>
      <c r="H320" s="18"/>
      <c r="I320" s="18"/>
      <c r="J320" s="18"/>
    </row>
    <row r="321" spans="7:10">
      <c r="G321" s="18"/>
      <c r="H321" s="18"/>
      <c r="I321" s="18"/>
      <c r="J321" s="18"/>
    </row>
    <row r="322" spans="7:10">
      <c r="G322" s="18"/>
      <c r="H322" s="18"/>
      <c r="I322" s="18"/>
      <c r="J322" s="18"/>
    </row>
    <row r="323" spans="7:10">
      <c r="G323" s="18"/>
      <c r="H323" s="18"/>
      <c r="I323" s="18"/>
      <c r="J323" s="18"/>
    </row>
    <row r="324" spans="7:10">
      <c r="G324" s="18"/>
      <c r="H324" s="18"/>
      <c r="I324" s="18"/>
      <c r="J324" s="18"/>
    </row>
    <row r="325" spans="7:10">
      <c r="G325" s="18"/>
      <c r="H325" s="18"/>
      <c r="I325" s="18"/>
      <c r="J325" s="18"/>
    </row>
    <row r="326" spans="7:10">
      <c r="G326" s="18"/>
      <c r="H326" s="18"/>
      <c r="I326" s="18"/>
      <c r="J326" s="18"/>
    </row>
    <row r="327" spans="7:10">
      <c r="G327" s="18"/>
      <c r="H327" s="18"/>
      <c r="I327" s="18"/>
      <c r="J327" s="18"/>
    </row>
    <row r="328" spans="7:10">
      <c r="G328" s="18"/>
      <c r="H328" s="18"/>
      <c r="I328" s="18"/>
      <c r="J328" s="18"/>
    </row>
    <row r="329" spans="7:10">
      <c r="G329" s="18"/>
      <c r="H329" s="18"/>
      <c r="I329" s="18"/>
      <c r="J329" s="18"/>
    </row>
    <row r="330" spans="7:10">
      <c r="G330" s="18"/>
      <c r="H330" s="18"/>
      <c r="I330" s="18"/>
      <c r="J330" s="18"/>
    </row>
    <row r="331" spans="7:10">
      <c r="G331" s="18"/>
      <c r="H331" s="18"/>
      <c r="I331" s="18"/>
      <c r="J331" s="18"/>
    </row>
    <row r="332" spans="7:10">
      <c r="G332" s="18"/>
      <c r="H332" s="18"/>
      <c r="I332" s="18"/>
      <c r="J332" s="18"/>
    </row>
    <row r="333" spans="7:10">
      <c r="G333" s="18"/>
      <c r="H333" s="18"/>
      <c r="I333" s="18"/>
      <c r="J333" s="18"/>
    </row>
    <row r="334" spans="7:10">
      <c r="G334" s="18"/>
      <c r="H334" s="18"/>
      <c r="I334" s="18"/>
      <c r="J334" s="18"/>
    </row>
    <row r="335" spans="7:10">
      <c r="G335" s="18"/>
      <c r="H335" s="18"/>
      <c r="I335" s="18"/>
      <c r="J335" s="18"/>
    </row>
    <row r="336" spans="7:10">
      <c r="G336" s="18"/>
      <c r="H336" s="18"/>
      <c r="I336" s="18"/>
      <c r="J336" s="18"/>
    </row>
    <row r="337" spans="7:10">
      <c r="G337" s="18"/>
      <c r="H337" s="18"/>
      <c r="I337" s="18"/>
      <c r="J337" s="18"/>
    </row>
    <row r="338" spans="7:10">
      <c r="G338" s="18"/>
      <c r="H338" s="18"/>
      <c r="I338" s="18"/>
      <c r="J338" s="18"/>
    </row>
    <row r="339" spans="7:10">
      <c r="G339" s="18"/>
      <c r="H339" s="18"/>
      <c r="I339" s="18"/>
      <c r="J339" s="18"/>
    </row>
    <row r="340" spans="7:10">
      <c r="G340" s="18"/>
      <c r="H340" s="18"/>
      <c r="I340" s="18"/>
      <c r="J340" s="18"/>
    </row>
    <row r="341" spans="7:10">
      <c r="G341" s="18"/>
      <c r="H341" s="18"/>
      <c r="I341" s="18"/>
      <c r="J341" s="18"/>
    </row>
    <row r="342" spans="7:10">
      <c r="G342" s="18"/>
      <c r="H342" s="18"/>
      <c r="I342" s="18"/>
      <c r="J342" s="18"/>
    </row>
    <row r="343" spans="7:10">
      <c r="G343" s="18"/>
      <c r="H343" s="18"/>
      <c r="I343" s="18"/>
      <c r="J343" s="18"/>
    </row>
    <row r="344" spans="7:10">
      <c r="G344" s="18"/>
      <c r="H344" s="18"/>
      <c r="I344" s="18"/>
      <c r="J344" s="18"/>
    </row>
    <row r="345" spans="7:10">
      <c r="G345" s="18"/>
      <c r="H345" s="18"/>
      <c r="I345" s="18"/>
      <c r="J345" s="18"/>
    </row>
    <row r="346" spans="7:10">
      <c r="G346" s="18"/>
      <c r="H346" s="18"/>
      <c r="I346" s="18"/>
      <c r="J346" s="18"/>
    </row>
    <row r="347" spans="7:10">
      <c r="G347" s="18"/>
      <c r="H347" s="18"/>
      <c r="I347" s="18"/>
      <c r="J347" s="18"/>
    </row>
    <row r="348" spans="7:10">
      <c r="G348" s="18"/>
      <c r="H348" s="18"/>
      <c r="I348" s="18"/>
      <c r="J348" s="18"/>
    </row>
    <row r="349" spans="7:10">
      <c r="G349" s="18"/>
      <c r="H349" s="18"/>
      <c r="I349" s="18"/>
      <c r="J349" s="18"/>
    </row>
    <row r="350" spans="7:10">
      <c r="G350" s="18"/>
      <c r="H350" s="18"/>
      <c r="I350" s="18"/>
      <c r="J350" s="18"/>
    </row>
    <row r="351" spans="7:10">
      <c r="G351" s="18"/>
      <c r="H351" s="18"/>
      <c r="I351" s="18"/>
      <c r="J351" s="18"/>
    </row>
    <row r="352" spans="7:10">
      <c r="G352" s="18"/>
      <c r="H352" s="18"/>
      <c r="I352" s="18"/>
      <c r="J352" s="18"/>
    </row>
    <row r="353" spans="7:10">
      <c r="G353" s="18"/>
      <c r="H353" s="18"/>
      <c r="I353" s="18"/>
      <c r="J353" s="18"/>
    </row>
    <row r="354" spans="7:10">
      <c r="G354" s="18"/>
      <c r="H354" s="18"/>
      <c r="I354" s="18"/>
      <c r="J354" s="18"/>
    </row>
    <row r="355" spans="7:10">
      <c r="G355" s="18"/>
      <c r="H355" s="18"/>
      <c r="I355" s="18"/>
      <c r="J355" s="18"/>
    </row>
    <row r="356" spans="7:10">
      <c r="G356" s="18"/>
      <c r="H356" s="18"/>
      <c r="I356" s="18"/>
      <c r="J356" s="18"/>
    </row>
    <row r="357" spans="7:10">
      <c r="G357" s="18"/>
      <c r="H357" s="18"/>
      <c r="I357" s="18"/>
      <c r="J357" s="18"/>
    </row>
    <row r="358" spans="7:10">
      <c r="G358" s="18"/>
      <c r="H358" s="18"/>
      <c r="I358" s="18"/>
      <c r="J358" s="18"/>
    </row>
    <row r="359" spans="7:10">
      <c r="G359" s="18"/>
      <c r="H359" s="18"/>
      <c r="I359" s="18"/>
      <c r="J359" s="18"/>
    </row>
    <row r="360" spans="7:10">
      <c r="G360" s="18"/>
      <c r="H360" s="18"/>
      <c r="I360" s="18"/>
      <c r="J360" s="18"/>
    </row>
    <row r="361" spans="7:10">
      <c r="G361" s="18"/>
      <c r="H361" s="18"/>
      <c r="I361" s="18"/>
      <c r="J361" s="18"/>
    </row>
    <row r="362" spans="7:10">
      <c r="G362" s="18"/>
      <c r="H362" s="18"/>
      <c r="I362" s="18"/>
      <c r="J362" s="18"/>
    </row>
    <row r="363" spans="7:10">
      <c r="G363" s="18"/>
      <c r="H363" s="18"/>
      <c r="I363" s="18"/>
      <c r="J363" s="18"/>
    </row>
    <row r="364" spans="7:10">
      <c r="G364" s="18"/>
      <c r="H364" s="18"/>
      <c r="I364" s="18"/>
      <c r="J364" s="18"/>
    </row>
    <row r="365" spans="7:10">
      <c r="G365" s="18"/>
      <c r="H365" s="18"/>
      <c r="I365" s="18"/>
      <c r="J365" s="18"/>
    </row>
    <row r="366" spans="7:10">
      <c r="G366" s="18"/>
      <c r="H366" s="18"/>
      <c r="I366" s="18"/>
      <c r="J366" s="18"/>
    </row>
    <row r="367" spans="7:10">
      <c r="G367" s="18"/>
      <c r="H367" s="18"/>
      <c r="I367" s="18"/>
      <c r="J367" s="18"/>
    </row>
    <row r="368" spans="7:10">
      <c r="G368" s="18"/>
      <c r="H368" s="18"/>
      <c r="I368" s="18"/>
      <c r="J368" s="18"/>
    </row>
    <row r="369" spans="7:10">
      <c r="G369" s="18"/>
      <c r="H369" s="18"/>
      <c r="I369" s="18"/>
      <c r="J369" s="18"/>
    </row>
    <row r="370" spans="7:10">
      <c r="G370" s="18"/>
      <c r="H370" s="18"/>
      <c r="I370" s="18"/>
      <c r="J370" s="18"/>
    </row>
    <row r="371" spans="7:10">
      <c r="G371" s="18"/>
      <c r="H371" s="18"/>
      <c r="I371" s="18"/>
      <c r="J371" s="18"/>
    </row>
    <row r="372" spans="7:10">
      <c r="G372" s="18"/>
      <c r="H372" s="18"/>
      <c r="I372" s="18"/>
      <c r="J372" s="18"/>
    </row>
    <row r="373" spans="7:10">
      <c r="G373" s="18"/>
      <c r="H373" s="18"/>
      <c r="I373" s="18"/>
      <c r="J373" s="18"/>
    </row>
    <row r="374" spans="7:10">
      <c r="G374" s="18"/>
      <c r="H374" s="18"/>
      <c r="I374" s="18"/>
      <c r="J374" s="18"/>
    </row>
    <row r="375" spans="7:10">
      <c r="G375" s="18"/>
      <c r="H375" s="18"/>
      <c r="I375" s="18"/>
      <c r="J375" s="18"/>
    </row>
    <row r="376" spans="7:10">
      <c r="G376" s="18"/>
      <c r="H376" s="18"/>
      <c r="I376" s="18"/>
      <c r="J376" s="18"/>
    </row>
    <row r="377" spans="7:10">
      <c r="G377" s="18"/>
      <c r="H377" s="18"/>
      <c r="I377" s="18"/>
      <c r="J377" s="18"/>
    </row>
    <row r="378" spans="7:10">
      <c r="G378" s="18"/>
      <c r="H378" s="18"/>
      <c r="I378" s="18"/>
      <c r="J378" s="18"/>
    </row>
    <row r="379" spans="7:10">
      <c r="G379" s="18"/>
      <c r="H379" s="18"/>
      <c r="I379" s="18"/>
      <c r="J379" s="18"/>
    </row>
    <row r="380" spans="7:10">
      <c r="G380" s="18"/>
      <c r="H380" s="18"/>
      <c r="I380" s="18"/>
      <c r="J380" s="18"/>
    </row>
    <row r="381" spans="7:10">
      <c r="G381" s="18"/>
      <c r="H381" s="18"/>
      <c r="I381" s="18"/>
      <c r="J381" s="18"/>
    </row>
    <row r="382" spans="7:10">
      <c r="G382" s="18"/>
      <c r="H382" s="18"/>
      <c r="I382" s="18"/>
      <c r="J382" s="18"/>
    </row>
    <row r="383" spans="7:10">
      <c r="G383" s="18"/>
      <c r="H383" s="18"/>
      <c r="I383" s="18"/>
      <c r="J383" s="18"/>
    </row>
    <row r="384" spans="7:10">
      <c r="G384" s="18"/>
      <c r="H384" s="18"/>
      <c r="I384" s="18"/>
      <c r="J384" s="18"/>
    </row>
    <row r="385" spans="9:10">
      <c r="I385" s="18"/>
      <c r="J385" s="18"/>
    </row>
  </sheetData>
  <mergeCells count="1">
    <mergeCell ref="B1:K1"/>
  </mergeCells>
  <conditionalFormatting sqref="G37">
    <cfRule type="cellIs" dxfId="1" priority="1" stopIfTrue="1" operator="notEqual">
      <formula>"比例相同"</formula>
    </cfRule>
  </conditionalFormatting>
  <conditionalFormatting sqref="E35 E12 E19 E21:E23 E25:E26 H9 K9 H17 K17 H25 K25">
    <cfRule type="cellIs" dxfId="2" priority="2" stopIfTrue="1" operator="notEqual">
      <formula>0</formula>
    </cfRule>
  </conditionalFormatting>
  <printOptions horizontalCentered="1"/>
  <pageMargins left="0.748031496062992" right="0.748031496062992" top="0.78" bottom="0.3" header="0.38" footer="0.25"/>
  <pageSetup paperSize="9" orientation="landscape" horizontalDpi="180" verticalDpi="180"/>
  <headerFooter alignWithMargins="0">
    <oddHeader>&amp;C&amp;"黑体,常规"&amp;20&amp;A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利润及利润分配表</vt:lpstr>
      <vt:lpstr>资产负债表</vt:lpstr>
      <vt:lpstr>现金流量表</vt:lpstr>
      <vt:lpstr>比较资产负债表</vt:lpstr>
      <vt:lpstr>共同比资产负债表</vt:lpstr>
      <vt:lpstr>共同比利润及利润分配表</vt:lpstr>
      <vt:lpstr>比较利润及利润分配表</vt:lpstr>
      <vt:lpstr>比较现金流量表</vt:lpstr>
      <vt:lpstr>共同比现金流量表</vt:lpstr>
      <vt:lpstr>财务比率表</vt:lpstr>
      <vt:lpstr>财务比率分析</vt:lpstr>
      <vt:lpstr>杜邦分析模型</vt:lpstr>
      <vt:lpstr>销售成本倒轧表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 ~Wmj</cp:lastModifiedBy>
  <dcterms:created xsi:type="dcterms:W3CDTF">2017-07-13T06:24:00Z</dcterms:created>
  <cp:lastPrinted>2017-07-13T06:27:00Z</cp:lastPrinted>
  <dcterms:modified xsi:type="dcterms:W3CDTF">2021-02-22T01:43:42Z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